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25485" windowHeight="10950" firstSheet="11" activeTab="11"/>
  </bookViews>
  <sheets>
    <sheet name="0.Полезная информация по измене" sheetId="1" r:id="rId1"/>
    <sheet name="1.Титульный лист" sheetId="2" r:id="rId2"/>
    <sheet name="2.Раздел 1.1. Поступления и вып" sheetId="3" r:id="rId3"/>
    <sheet name="2.Раздел 1.2. Поступления и вып" sheetId="4" r:id="rId4"/>
    <sheet name="2.Раздел 1.3. Поступления и вып" sheetId="5" r:id="rId5"/>
    <sheet name="3.Раздел 2. Сведения по выплата" sheetId="6" r:id="rId6"/>
    <sheet name="4.Приложение 1.1 Обоснования (р" sheetId="7" r:id="rId7"/>
    <sheet name="4.Приложение 1.2 Обоснования (р" sheetId="8" r:id="rId8"/>
    <sheet name="5.ИТОГИ Раздел 1.1. Поступления" sheetId="9" r:id="rId9"/>
    <sheet name="5.ИТОГИ Раздел 1.2. Поступления" sheetId="10" r:id="rId10"/>
    <sheet name="5.ИТОГИ Раздел 1.3. Поступления" sheetId="11" r:id="rId11"/>
    <sheet name="6.План ФХД- ВЫГРУЗКА в ПИВ АСУ " sheetId="12" r:id="rId12"/>
  </sheets>
  <definedNames>
    <definedName name="_xlnm.Print_Area" localSheetId="0">'0.Полезная информация по измене'!$A$1:$Q$58</definedName>
    <definedName name="_xlnm.Print_Area" localSheetId="1">'1.Титульный лист'!$A$1:$H$29</definedName>
    <definedName name="_xlnm.Print_Area" localSheetId="2">'2.Раздел 1.1. Поступления и вып'!$A$1:$M$184</definedName>
    <definedName name="_xlnm.Print_Area" localSheetId="3">'2.Раздел 1.2. Поступления и вып'!$A$1:$M$184</definedName>
    <definedName name="_xlnm.Print_Area" localSheetId="4">'2.Раздел 1.3. Поступления и вып'!$A$1:$M$184</definedName>
    <definedName name="_xlnm.Print_Area" localSheetId="6">'4.Приложение 1.1 Обоснования (р'!$A$1:$P$130</definedName>
    <definedName name="_xlnm.Print_Area" localSheetId="7">'4.Приложение 1.2 Обоснования (р'!$A$1:$P$287</definedName>
    <definedName name="_xlnm.Print_Area" localSheetId="8">'5.ИТОГИ Раздел 1.1. Поступления'!$A$1:$M$71</definedName>
    <definedName name="_xlnm.Print_Area" localSheetId="9">'5.ИТОГИ Раздел 1.2. Поступления'!$A$1:$M$71</definedName>
    <definedName name="_xlnm.Print_Area" localSheetId="10">'5.ИТОГИ Раздел 1.3. Поступления'!$A$1:$M$71</definedName>
    <definedName name="_xlnm.Print_Titles" localSheetId="6">'4.Приложение 1.1 Обоснования (р'!$4:$7</definedName>
    <definedName name="_xlnm.Print_Titles" localSheetId="7">'4.Приложение 1.2 Обоснования (р'!$4:$7</definedName>
  </definedNames>
  <calcPr fullCalcOnLoad="1"/>
</workbook>
</file>

<file path=xl/sharedStrings.xml><?xml version="1.0" encoding="utf-8"?>
<sst xmlns="http://schemas.openxmlformats.org/spreadsheetml/2006/main" count="17357" uniqueCount="702">
  <si>
    <r>
      <t xml:space="preserve">При возникновении вопросов просьба обращаться на </t>
    </r>
    <r>
      <rPr>
        <b/>
        <sz val="11"/>
        <rFont val="Calibri"/>
        <family val="2"/>
      </rPr>
      <t>svodonline@mail.ru</t>
    </r>
    <r>
      <rPr>
        <sz val="11"/>
        <rFont val="Calibri"/>
        <family val="2"/>
      </rPr>
      <t>, в теме письма напишите: ПФХД_статистика_ДКМ</t>
    </r>
  </si>
  <si>
    <t>1) Закройте все открытые трафареты</t>
  </si>
  <si>
    <t>закройте​ трафарет.</t>
  </si>
  <si>
    <t xml:space="preserve"> закройте​ трафарет.</t>
  </si>
  <si>
    <t>4) В​ окне где список отчётов на ПФХД​ выполните действие правой клав.мыши "Пересчитать значения".</t>
  </si>
  <si>
    <t>5) При необходимости внесите изменения в "2.Раздел 1.2 (1 год планового периода)", "2.Раздел 1.3 (2 год планового периода)"</t>
  </si>
  <si>
    <t>6) На закрытом отчете выполните действие «Пересчитать значения», затем «Проверить значения».</t>
  </si>
  <si>
    <r>
      <t>2) Откройте трафарет «</t>
    </r>
    <r>
      <rPr>
        <i/>
        <sz val="11"/>
        <color indexed="8"/>
        <rFont val="Calibri"/>
        <family val="2"/>
      </rPr>
      <t>4.Приложение 1.1 Обоснования (расчеты) доходов</t>
    </r>
    <r>
      <rPr>
        <sz val="11"/>
        <color theme="1"/>
        <rFont val="Calibri"/>
        <family val="2"/>
      </rPr>
      <t>» внесите изменения*, выполните действие прав.клав. «Сохранить значение»,​</t>
    </r>
  </si>
  <si>
    <r>
      <t>3) Откройте трафарет «</t>
    </r>
    <r>
      <rPr>
        <i/>
        <sz val="11"/>
        <color indexed="8"/>
        <rFont val="Calibri"/>
        <family val="2"/>
      </rPr>
      <t>4.Приложение 1.2 Обоснования (расчеты) расходов</t>
    </r>
    <r>
      <rPr>
        <sz val="11"/>
        <color theme="1"/>
        <rFont val="Calibri"/>
        <family val="2"/>
      </rPr>
      <t>» внесите изменения*, выполните действие прав.клав. «Сохранить значение»,​</t>
    </r>
  </si>
  <si>
    <t>* Для добавления строки с расшифровкой, нужно встать на строку серого цвета вызвать действие правой клавиш.мыши Таблица→Добавить строку.</t>
  </si>
  <si>
    <t>26310.1 — 000, 119, 243, 244, 247, 407</t>
  </si>
  <si>
    <t>26320    — 000, 119, 243, 244, 247, 407</t>
  </si>
  <si>
    <t>26411 — 000, 119, 243, 244, 247</t>
  </si>
  <si>
    <t>26412 — 000, 119, 243, 244, 247</t>
  </si>
  <si>
    <t>26421.1 — 000, 243, 244, 247</t>
  </si>
  <si>
    <t>26422    — 000, 243, 244, 247</t>
  </si>
  <si>
    <t>26430.1 — 000, 407</t>
  </si>
  <si>
    <t>26451.1 — 000, 119, 243, 244, 247, 407</t>
  </si>
  <si>
    <t>26452    — 000, 119, 243, 244, 247, 407</t>
  </si>
  <si>
    <t>26510    — 000, 119, 243, 244, 247, 407</t>
  </si>
  <si>
    <t>26610    — 000, 119, 243, 244, 247, 407</t>
  </si>
  <si>
    <t xml:space="preserve">КВР по кодам строк которых нет выше везде = 000  </t>
  </si>
  <si>
    <t>В ПИВ АСУ на вкладке «Выплаты на закупку» проверьте добавьте КВР в строках:</t>
  </si>
  <si>
    <t xml:space="preserve">Порядок заполнения и редактирования сумм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</si>
  <si>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2111.(111.211) Заработная плата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</si>
  <si>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2112.(111.266) социальные пособия и компенсации персоналу в денежной форме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</si>
  <si>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2121.(112.212) прочие выплаты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</si>
  <si>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2124.(112.222) транспортные услуги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</si>
  <si>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2125.(112.226) прочие работы, услуги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</si>
  <si>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2126.(112.266) социальные пособия и компенсации персоналу в денежной форме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</si>
  <si>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2141.(119.213) на выплаты по оплате труда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</si>
  <si>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21422.(119.265) пособия по социальной помощи, выплачиваемые работодателями, нанимателями бывшим работникам в натуральной форме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</si>
  <si>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21423.(119.266) социальные пособия и компенсации персоналу в денежной форме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</si>
  <si>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22113.(321.264) пенсии, пособия, выплачиваемые работодателями, нанимателями бывшим работникам в денежной форме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</si>
  <si>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23301.(853.291) налоги, пошлины и сборы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</si>
  <si>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23302.(853.292) штрафы за нарушение законодательства о налогах, сборах, законодательства о страховых взносах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</si>
  <si>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23303 (853.293) штрафы за нарушение законодательства о закупках и нарушение условий контрактов (договоров)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</si>
  <si>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23304.(853.295) другие экономические санкции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</si>
  <si>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23305.(853.296) иные выплаты текущего характера физическим лицам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</si>
  <si>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23306.(853.297) иные выплаты текущего характера организациям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</si>
  <si>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23307.(853.299) иные выплаты капитального характера организациям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</si>
  <si>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2521.(831.291) налоги, пошлины и сборы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</si>
  <si>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2522.(831.292) штрафы за нарушение законодательства о налогах, сборах, законодательства о страховых взносах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</si>
  <si>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2523.(831.293) штрафы за нарушение законодательства о закупках и нарушение условий контрактов (договоров)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</si>
  <si>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2525.(831.296) иные выплаты текущего характера физическим лицам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</si>
  <si>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2526.(831.297) иные выплаты текущего характера организациям</t>
    </r>
  </si>
  <si>
    <t>С 2022 года в трафарете «4.Приложение 1.2 Обоснования (расчеты) расходов» по кодам строк:</t>
  </si>
  <si>
    <t>Информация по изменениям Плана ФХД 2022</t>
  </si>
  <si>
    <t>значения наименования показателя необходимо выбирать из словаря!!!! По другим строкам наименование показателя набирается вручную, как и ранее.</t>
  </si>
  <si>
    <t>Трафарет "2.Раздел 1.4. Поступления и выплаты (за пределами план.периода)" доступен для образовательных учреждений только для отчетов с сентября</t>
  </si>
  <si>
    <t xml:space="preserve"> месяца.</t>
  </si>
  <si>
    <t xml:space="preserve">01.06.2022 Обновлена структура показателей Плана ФХД в ПИВ АСУ </t>
  </si>
  <si>
    <t>В ПИВ АСУ после 01.06.2022 при создании изменения к Плану ФХД на документе в статусе "Новый" обновите структуру по кнопке "Обн.структуру".</t>
  </si>
  <si>
    <t>код строки 1240 (130.134) - открыт показатель КВФО.4 и КВФО.5</t>
  </si>
  <si>
    <t>код строки 1260 (130.139) - открыт показатель КВФО.4</t>
  </si>
  <si>
    <t>код строки 26420 (244.267) - открыт показатель КВФО.4 и КВФО.2</t>
  </si>
  <si>
    <t>Учреждение</t>
  </si>
  <si>
    <t>функции и полномочия учредителя</t>
  </si>
  <si>
    <t>Департамент культуры города Москвы</t>
  </si>
  <si>
    <t>Орган, осуществляющий</t>
  </si>
  <si>
    <t>по ОКЕИ</t>
  </si>
  <si>
    <t>Единица измерения: руб.</t>
  </si>
  <si>
    <t>КПП</t>
  </si>
  <si>
    <t>ИНН</t>
  </si>
  <si>
    <t>учреждения</t>
  </si>
  <si>
    <t>по ОКПО</t>
  </si>
  <si>
    <t xml:space="preserve">бюджетного (автономного) </t>
  </si>
  <si>
    <t>по Сводному реестру</t>
  </si>
  <si>
    <t>Наименование государственного</t>
  </si>
  <si>
    <t>056</t>
  </si>
  <si>
    <t>глава по БК</t>
  </si>
  <si>
    <t>Дата</t>
  </si>
  <si>
    <t>КОДЫ</t>
  </si>
  <si>
    <t>на 2022 год, плановый период 2023 и 2024 годов, за пределами планового периода</t>
  </si>
  <si>
    <t>План финансово-хозяйственной деятельности</t>
  </si>
  <si>
    <t>"              "                                     20_____г.</t>
  </si>
  <si>
    <t>с 24.12.2021 до 24.03.2023</t>
  </si>
  <si>
    <t>Действителен:</t>
  </si>
  <si>
    <t>(расшифровка подписи)</t>
  </si>
  <si>
    <t>(подпись)</t>
  </si>
  <si>
    <t>АО "Электронная Москва"</t>
  </si>
  <si>
    <t>Кем выдан:</t>
  </si>
  <si>
    <t>Лупачева Галина Валентиновна</t>
  </si>
  <si>
    <t>Кому выдан:</t>
  </si>
  <si>
    <t>(наименование должности лица, утверждающего документ)</t>
  </si>
  <si>
    <t>Сведения о сертификате ЭП</t>
  </si>
  <si>
    <t xml:space="preserve">Документ подписан ЭП в автоматизированной 
системе управления городскими финансами
</t>
  </si>
  <si>
    <t>"УТВЕРЖДАЮ"</t>
  </si>
  <si>
    <t>ГАУК г. Москвы ПКиО "Лианозовский"</t>
  </si>
  <si>
    <t>"______"_____________20__г.</t>
  </si>
  <si>
    <t xml:space="preserve"> (расшифровка подписи)</t>
  </si>
  <si>
    <t>_______________</t>
  </si>
  <si>
    <t>Исполнитель</t>
  </si>
  <si>
    <t>Руководитель учреждения (уполномоченное лицо учреждения)</t>
  </si>
  <si>
    <t>Х</t>
  </si>
  <si>
    <r>
      <rPr>
        <i/>
        <sz val="11"/>
        <rFont val="Times New Roman"/>
        <family val="1"/>
      </rPr>
      <t>Справочно:</t>
    </r>
    <r>
      <rPr>
        <sz val="11"/>
        <rFont val="Times New Roman"/>
        <family val="1"/>
      </rPr>
      <t xml:space="preserve">
Объем публичных обязательств</t>
    </r>
  </si>
  <si>
    <t>из них:
возврат в бюджет средств субсидии</t>
  </si>
  <si>
    <t>Прочие выплаты, всего</t>
  </si>
  <si>
    <t>иные выплаты, уменьшающие доход</t>
  </si>
  <si>
    <t>прочие налоги, уменьшающие доход</t>
  </si>
  <si>
    <t>налог на добавленную стоимость</t>
  </si>
  <si>
    <t>в том числе:
налог на прибыль</t>
  </si>
  <si>
    <t>Выплаты, уменьшающие доход, всего</t>
  </si>
  <si>
    <t>увеличение стоимости основных средств</t>
  </si>
  <si>
    <t>услуги, работы для целей капитальных вложений</t>
  </si>
  <si>
    <t>строительство (реконструкция) объектов недвижимого имущества государственными (муниципальными) учреждениями</t>
  </si>
  <si>
    <t>капитальные вложения в объекты государственной (муниципальной) собственности, всего</t>
  </si>
  <si>
    <t>коммунальные услуги</t>
  </si>
  <si>
    <t>закупку энергетических ресурсов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</si>
  <si>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</si>
  <si>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</si>
  <si>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увеличение стоимости права пользования</t>
  </si>
  <si>
    <t>увеличение стоимости прочих материальных запасов однократного применения</t>
  </si>
  <si>
    <t>увеличение стоимости материальных запасов для целей капитального вложения</t>
  </si>
  <si>
    <t>увеличение стоимости прочих оборотных запасов (материалов)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</si>
  <si>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</si>
  <si>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</si>
  <si>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горюче-смазочных материалов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</si>
  <si>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</si>
  <si>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</si>
  <si>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материальных запасов</t>
  </si>
  <si>
    <t>увеличение стоимости нематериальных активов</t>
  </si>
  <si>
    <t>социальные компенсации персоналу в натуральной форме</t>
  </si>
  <si>
    <t>арендная плата за пользование земельными      участками и другими обособленными природными объектами</t>
  </si>
  <si>
    <t>страхование</t>
  </si>
  <si>
    <t>прочие работы, услуги</t>
  </si>
  <si>
    <t>работы, услуги по содержанию имущества</t>
  </si>
  <si>
    <t>арендная плата за пользование имуществом</t>
  </si>
  <si>
    <t>транспортные услуги</t>
  </si>
  <si>
    <t>услуги связи</t>
  </si>
  <si>
    <t>в том числе:
прочую закупку товаров, работ и услуг, всего</t>
  </si>
  <si>
    <t>прочую закупку товаров, работ и услуг</t>
  </si>
  <si>
    <t>в том числе:
работы, услуги по содержанию имущества</t>
  </si>
  <si>
    <t>закупку товаров, работ, услуг в целях капитального ремонта государственного (муниципального) имущества</t>
  </si>
  <si>
    <t>социальные пособия и компенсации персоналу в денежной форме</t>
  </si>
  <si>
    <t>пособия по социальной помощи, выплачиваемые работодателями, нанимателями бывшим работникам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</si>
  <si>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</si>
  <si>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расходы на закупку товаров, работ, услуг, всего</t>
  </si>
  <si>
    <t>иные выплаты текущего характера организациям</t>
  </si>
  <si>
    <t>иные выплаты текущего характера физическим лицам</t>
  </si>
  <si>
    <t>другие экономические санкции</t>
  </si>
  <si>
    <t>штрафы за нарушение законодательства о закупках и нарушение условий контрактов (договоров)</t>
  </si>
  <si>
    <t>штрафы за нарушение законодательства о налогах, сборах, законодательства о страховых взносах</t>
  </si>
  <si>
    <t>налоги, пошлины и сборы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</si>
  <si>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</si>
  <si>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прочие выплаты (кроме выплат на закупку товаров, работ, услуг)</t>
  </si>
  <si>
    <t>взносы в международные организации</t>
  </si>
  <si>
    <t>безвозмездные перечисления организациям и физическим лицам, всего</t>
  </si>
  <si>
    <t>иные выплаты капитального характера организациям</t>
  </si>
  <si>
    <t>уплата штрафов (в том числе административных), пеней, иных платежей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</si>
  <si>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</si>
  <si>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из них:
налог на имущество организаций и земельный налог</t>
  </si>
  <si>
    <t>уплата налогов, сборов и иных платежей, всего</t>
  </si>
  <si>
    <t>иные выплаты населению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</si>
  <si>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</si>
  <si>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</si>
  <si>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пособия по социальной помощи населению в натуральной форме</t>
  </si>
  <si>
    <t xml:space="preserve">пенсии, пособия и выплаты по пенсионному, социальному и медицинскому страхованию населения </t>
  </si>
  <si>
    <t>приобретение товаров, работ, услуг в пользу граждан в целях их социального обеспечения</t>
  </si>
  <si>
    <t>пенсии, пособия, выплачиваемые работодателями, нанимателями бывшим работникам в денежной форме</t>
  </si>
  <si>
    <t>из них:
пособия, компенсации и иные социальные выплаты гражданам, кроме публичных нормативных обязательств</t>
  </si>
  <si>
    <t>в том числе:
социальные выплаты гражданам, кроме публичных нормативных социальных выплат</t>
  </si>
  <si>
    <t>социальные и иные выплаты населению, всего</t>
  </si>
  <si>
    <t>на иные выплаты работникам</t>
  </si>
  <si>
    <t>в том числе:
на выплаты по оплате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</si>
  <si>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поручений</t>
  </si>
  <si>
    <t>иные выплаты, за исключением фонда оплаты труда учреждения, для выполнения отдельных полномочий</t>
  </si>
  <si>
    <t>прочие несоциальные выплаты персоналу в натуральной форме</t>
  </si>
  <si>
    <t>прочие выплаты</t>
  </si>
  <si>
    <t>2120</t>
  </si>
  <si>
    <t>прочие выплаты персоналу, в том числе компенсационного характера</t>
  </si>
  <si>
    <t>2111</t>
  </si>
  <si>
    <t>в том числе:
заработная плата</t>
  </si>
  <si>
    <t>2110</t>
  </si>
  <si>
    <t>в том числе:
оплата труда</t>
  </si>
  <si>
    <t>2100</t>
  </si>
  <si>
    <t>в том числе:
на выплаты персоналу, всего</t>
  </si>
  <si>
    <t>2000</t>
  </si>
  <si>
    <t>Расходы, всего</t>
  </si>
  <si>
    <t>1981</t>
  </si>
  <si>
    <t>из них:
увеличение остатков денежных средств за счет возврата дебиторской задолженности прошлых лет</t>
  </si>
  <si>
    <t>1980</t>
  </si>
  <si>
    <t>прочие поступления, всего</t>
  </si>
  <si>
    <t>уменьшение стоимости прочих материальных запасов однократного применения</t>
  </si>
  <si>
    <t>уменьшение стоимости прочих оборотных запасов (материалов)</t>
  </si>
  <si>
    <t>уменьшение стоимости строительных материалов</t>
  </si>
  <si>
    <t>уменьшение стоимости продуктов питания</t>
  </si>
  <si>
    <t>доходы от реализации готовой продукции, товаров</t>
  </si>
  <si>
    <t>1940</t>
  </si>
  <si>
    <t>уменьшение стоимости материальных запасов</t>
  </si>
  <si>
    <t>1920</t>
  </si>
  <si>
    <t>уменьшение стоимости нематериальных активов</t>
  </si>
  <si>
    <t>1910</t>
  </si>
  <si>
    <t>в том числе:
уменьшение стоимости основных средств</t>
  </si>
  <si>
    <t>1900</t>
  </si>
  <si>
    <t>доходы от операций с активами, всего</t>
  </si>
  <si>
    <t>1530</t>
  </si>
  <si>
    <t>иные доходы</t>
  </si>
  <si>
    <t>1500</t>
  </si>
  <si>
    <t>прочие доходы, всего</t>
  </si>
  <si>
    <t>поступления текущего характера от нерезидентов</t>
  </si>
  <si>
    <t>поступления текущего характера от международных организаций</t>
  </si>
  <si>
    <t>поступления текущего характера от наднациональных организаций и правительств иностранных государств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</si>
  <si>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</si>
  <si>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 xml:space="preserve">      гранты из федерального бюджета</t>
  </si>
  <si>
    <t xml:space="preserve">      из них 
      гранты из бюджета города Москвы</t>
  </si>
  <si>
    <t>доходы целевого характера (гранты)</t>
  </si>
  <si>
    <t xml:space="preserve">из них:
доходы от пожертвований и иных безвозмездных перечислений </t>
  </si>
  <si>
    <t>в том числе:
поступления текущего характера бюджетным и автономным учреждениям от сектора государственного управления</t>
  </si>
  <si>
    <t>субсидии на осуществление капитальных вложений</t>
  </si>
  <si>
    <t xml:space="preserve">   целевые субсидии капитального характера</t>
  </si>
  <si>
    <t xml:space="preserve"> из них:
 целевые субсидии текущего характера</t>
  </si>
  <si>
    <t>в том числе:
целевые субсидии</t>
  </si>
  <si>
    <t>1400</t>
  </si>
  <si>
    <t>безвозмездные денежные поступления, всего</t>
  </si>
  <si>
    <t>прочие доходы от сумм принудительного изъятия</t>
  </si>
  <si>
    <t>возмещение ущерба имуществу (за исключением страховых возмещений)</t>
  </si>
  <si>
    <t>страховые возмещения</t>
  </si>
  <si>
    <t>доходы от штрафных санкций за нарушение законодательства о закупках и нарушение условий контрактов (договоров)</t>
  </si>
  <si>
    <t>доходы от штрафов, пеней, иных сумм принудительного изъятия, всего</t>
  </si>
  <si>
    <t>доходы от возмещений Фондом социального страхования Российской Федерации расходов</t>
  </si>
  <si>
    <t>доходы по условным арендным платежам</t>
  </si>
  <si>
    <t>1240</t>
  </si>
  <si>
    <t>доходы от компенсации затрат</t>
  </si>
  <si>
    <t>1232</t>
  </si>
  <si>
    <t>поступления от платных услуг, не относящихся к основным видам деятельности</t>
  </si>
  <si>
    <t>1231</t>
  </si>
  <si>
    <t>из них:
поступления от основной деятельности</t>
  </si>
  <si>
    <t>другие доходы от оказания платных услуг (работ) в рамках уставной деятельности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</si>
  <si>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</si>
  <si>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1200</t>
  </si>
  <si>
    <t>доходы от оказания услуг, работ, компенсации затрат учреждений, всего</t>
  </si>
  <si>
    <t>иные доходы от собственности</t>
  </si>
  <si>
    <t>доходы от предоставления неисключительных прав на результаты интеллектуальной деятельности и средства индивидуализации</t>
  </si>
  <si>
    <t xml:space="preserve">проценты по депозитам, остаткам денежных средств </t>
  </si>
  <si>
    <t>1120</t>
  </si>
  <si>
    <t>платежи при пользовании природными ресурсами</t>
  </si>
  <si>
    <t>1110</t>
  </si>
  <si>
    <t>в том числе:
доходы от операционной аренды</t>
  </si>
  <si>
    <t>1100</t>
  </si>
  <si>
    <t>в том числе: 
доходы от собственности, всего</t>
  </si>
  <si>
    <t>000</t>
  </si>
  <si>
    <t>1000</t>
  </si>
  <si>
    <t>Доходы, всего:</t>
  </si>
  <si>
    <t>0002</t>
  </si>
  <si>
    <t>Остаток средств на конец текущего финансового года</t>
  </si>
  <si>
    <t>0001</t>
  </si>
  <si>
    <t>Остаток средств на начало текущего финансового года</t>
  </si>
  <si>
    <t xml:space="preserve">из них гранты 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</si>
  <si>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</si>
  <si>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</si>
  <si>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Субсидии на осуществление капитальных вложений</t>
  </si>
  <si>
    <t>Субсидии, предоставляемые в соответствии с абзацем вторым пункта 1 статьи 78.1 Бюджетного кодекса Российской Федерации (целевые субсидии)</t>
  </si>
  <si>
    <t>Субсидия на финансовое обеспечение выполнения государственного задания</t>
  </si>
  <si>
    <t>Операции по счетам, открытым в кредитных организациях в иностранной валюте</t>
  </si>
  <si>
    <t>Операции по лицевым счетам, открытым в кредитных организациях города Москвы</t>
  </si>
  <si>
    <t>из них:</t>
  </si>
  <si>
    <t>Операции по лицевым счетам, открытым в органах Московского городского казначейства, всего</t>
  </si>
  <si>
    <t>в том числе:</t>
  </si>
  <si>
    <t>Объем финансового обеспечения, всего, руб</t>
  </si>
  <si>
    <t>Аналитический код</t>
  </si>
  <si>
    <t xml:space="preserve">Код по бюджетной классификации Российской Федерации </t>
  </si>
  <si>
    <t>Код 
строки</t>
  </si>
  <si>
    <t>Наименование показателя</t>
  </si>
  <si>
    <t>Раздел 1.1. Поступления и выплаты на текущий финансовый 2022 год</t>
  </si>
  <si>
    <t xml:space="preserve"> 
увеличение стоимости права пользования</t>
  </si>
  <si>
    <t>в том числе:
услуги связи</t>
  </si>
  <si>
    <t xml:space="preserve">увеличение стоимости прочих оборотных запасов (материалов) </t>
  </si>
  <si>
    <t>проценты по депозитам, остаткам денежных средств</t>
  </si>
  <si>
    <t>Раздел 1.2. Поступления и выплаты на 2023 год (1 год планового периода)</t>
  </si>
  <si>
    <t>в том числе:
коммунальные услуги</t>
  </si>
  <si>
    <t>Раздел 1.3. Поступления и выплаты на 2024 год (2 год планового периода)</t>
  </si>
  <si>
    <t>NHFAFHTN</t>
  </si>
  <si>
    <t>х</t>
  </si>
  <si>
    <t>закупку товаров, работ, услуг в целях капитального ремонта государственного (муниципального)  имущества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</si>
  <si>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</si>
  <si>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за счет прочих источников финансового обеспечения  (КВФО 2)                                                                                   </t>
  </si>
  <si>
    <t>3.3</t>
  </si>
  <si>
    <t>за счет субсидий, предоставляемых в соответствии с абзацем вторым пункта 1 статьи 78.1 Бюджетного кодекса Российской Федерации (КВФО 5)</t>
  </si>
  <si>
    <t>3.2</t>
  </si>
  <si>
    <t>в том числе:
за счет субсидий, предоставляемых на финансовое обеспечение выполнения государственного (муниципального) задания (КВФО 4)</t>
  </si>
  <si>
    <t>3.1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</si>
  <si>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</si>
  <si>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</si>
  <si>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3</t>
  </si>
  <si>
    <t>2.4</t>
  </si>
  <si>
    <t>за счет субсидий, предоставляемых на осуществление капитальных вложений (КВФО 6)</t>
  </si>
  <si>
    <t>2.3</t>
  </si>
  <si>
    <t>2.2</t>
  </si>
  <si>
    <t>2.1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</si>
  <si>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</si>
  <si>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</t>
  </si>
  <si>
    <t>в соответствии с Федеральным законом № 223-ФЗ</t>
  </si>
  <si>
    <t>1.4.5.2</t>
  </si>
  <si>
    <t>26451.1</t>
  </si>
  <si>
    <t>в том числе:
в соответствии с Федеральным законом № 44-ФЗ</t>
  </si>
  <si>
    <t>1.4.5.1</t>
  </si>
  <si>
    <t>1.4.5</t>
  </si>
  <si>
    <t>26430.1</t>
  </si>
  <si>
    <t>1.4.3</t>
  </si>
  <si>
    <t>1.4.2.2</t>
  </si>
  <si>
    <t>26421.1</t>
  </si>
  <si>
    <t>1.4.2.1</t>
  </si>
  <si>
    <t>1.4.2</t>
  </si>
  <si>
    <t>1.4.1.2</t>
  </si>
  <si>
    <t>1.4.1.1</t>
  </si>
  <si>
    <t>1.4.1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</si>
  <si>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</si>
  <si>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>1.4</t>
  </si>
  <si>
    <t>1.3.2.3</t>
  </si>
  <si>
    <t>1.3.2.2</t>
  </si>
  <si>
    <t>1.3.2.1</t>
  </si>
  <si>
    <t>в соответствии с Федеральным законом N 223-ФЗ</t>
  </si>
  <si>
    <t>1.3.2</t>
  </si>
  <si>
    <t>26310.1</t>
  </si>
  <si>
    <t>1.3.1.4</t>
  </si>
  <si>
    <t>1.3.1.3</t>
  </si>
  <si>
    <t>1.3.1.2</t>
  </si>
  <si>
    <t>1.3.1.1</t>
  </si>
  <si>
    <t>в соответствии с Федеральным законом N 44-ФЗ</t>
  </si>
  <si>
    <t>1.3.1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</si>
  <si>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и Федерального закона № 223-ФЗ</t>
  </si>
  <si>
    <t>1.3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</si>
  <si>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12</t>
  </si>
  <si>
    <t>1.2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</si>
  <si>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</si>
  <si>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1.1</t>
  </si>
  <si>
    <t>Выплаты на закупку товаров, работ, услуг, всего</t>
  </si>
  <si>
    <t>за пределами планового периода</t>
  </si>
  <si>
    <t>на 2024год (второй год планового периода)</t>
  </si>
  <si>
    <t>на 2023год (первый год планового периода)</t>
  </si>
  <si>
    <t xml:space="preserve">на 2022 год (текущий финансовый год)            
</t>
  </si>
  <si>
    <t>Год
начала закупки</t>
  </si>
  <si>
    <t>КВР</t>
  </si>
  <si>
    <t>КВФО</t>
  </si>
  <si>
    <t>ФЗ</t>
  </si>
  <si>
    <t>Коды</t>
  </si>
  <si>
    <t>№</t>
  </si>
  <si>
    <t>Раздел 2. Сведения по выплатам на закупки товаров, работ, услуг</t>
  </si>
  <si>
    <t>Поступления от оказания услуг (выполнения работ) на платной основе и от иной приносящей доход деятельности (КВФО 2)</t>
  </si>
  <si>
    <t>Субсидии на осуществление капитальных вложений
(КВФО 6)</t>
  </si>
  <si>
    <t>Целевые субсидии, субсидии на осуществление капитальных вложений, бюджетные инвестиции 
(КВФО 5)</t>
  </si>
  <si>
    <t>Субсидия на финансовое обеспечение выполнения государственного задания (КВФО 4)</t>
  </si>
  <si>
    <t>Общий объем планируемых поступлений, рублей</t>
  </si>
  <si>
    <t>Иная информация, необходимая для обоснования (расчета) плановых показателей по доходам</t>
  </si>
  <si>
    <t>Планируемое количество единиц в год</t>
  </si>
  <si>
    <t>Плата (тариф) за единицу, рублей</t>
  </si>
  <si>
    <t>Учетная единица</t>
  </si>
  <si>
    <t>Обоснования (расчеты) плановых показателей по доходам на текущий финансовый 2022 год</t>
  </si>
  <si>
    <t>Московское долголетие</t>
  </si>
  <si>
    <t>штрафы</t>
  </si>
  <si>
    <t>Возмещение за электроэнергию</t>
  </si>
  <si>
    <t>атрракционы</t>
  </si>
  <si>
    <t>Субсидия по госзаданию</t>
  </si>
  <si>
    <t>Размещение  НТО</t>
  </si>
  <si>
    <t>Арендная плата от атрракционов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</si>
  <si>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</si>
  <si>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</si>
  <si>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</si>
  <si>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</si>
  <si>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</si>
  <si>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</si>
  <si>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</si>
  <si>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</si>
  <si>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</si>
  <si>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</si>
  <si>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</si>
  <si>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</si>
  <si>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Общий объем планируемых расходов всего, рублей</t>
  </si>
  <si>
    <t>Иная информация, необходимая для обоснования (расчета) плановых показателей по расходам</t>
  </si>
  <si>
    <t>Обоснования (расчеты) плановых показателей по расходам на текущий финансовый 2022 год</t>
  </si>
  <si>
    <t>квт/ч</t>
  </si>
  <si>
    <t>1625743.49</t>
  </si>
  <si>
    <t>Сувенирная продукция</t>
  </si>
  <si>
    <t>дог</t>
  </si>
  <si>
    <t>приобретение питьевой воды</t>
  </si>
  <si>
    <t>шт.</t>
  </si>
  <si>
    <t>Закупка урн</t>
  </si>
  <si>
    <t>Закупка качелей</t>
  </si>
  <si>
    <t>Поставка антивандальных столов для настольного тенниса</t>
  </si>
  <si>
    <t>Поставка водоплавующего фонтана</t>
  </si>
  <si>
    <t>Поставка комплектующих для водоплавующего фонтана</t>
  </si>
  <si>
    <t>Выполнение работ по расширению объектовой системы оповещения и систем видеонаблюдения с интеграцией в информационную систему ЕЦХД</t>
  </si>
  <si>
    <t>610200.11</t>
  </si>
  <si>
    <t>охрана</t>
  </si>
  <si>
    <t>проведение культурно-массовых мероприятий</t>
  </si>
  <si>
    <t>консультационные услуги</t>
  </si>
  <si>
    <t>учеба сотрудников</t>
  </si>
  <si>
    <t>геодезия</t>
  </si>
  <si>
    <t>ПСД- разработка</t>
  </si>
  <si>
    <t>мониторинг качества воды</t>
  </si>
  <si>
    <t>Московское долголентие</t>
  </si>
  <si>
    <t>Договора ГПХ</t>
  </si>
  <si>
    <t>обслуживание катка</t>
  </si>
  <si>
    <t>изготовление топографического плана</t>
  </si>
  <si>
    <t>дог.</t>
  </si>
  <si>
    <t>Проведение культурно-массового мероприятия в рамках фестиваля "Московские сезоны" (Пасхальный дар)</t>
  </si>
  <si>
    <t>Оказание услуг по подготовке, организации и проведению культурно-массовых мероприятий в 2020 году на территориях ГАУК г. Москвы ПКиО «Лианозовский» (основная, парк «Гончаровский», парк «Ангарские пруды»)  (День весны и труда)</t>
  </si>
  <si>
    <t>Оказание услуг по подготовке и проведению культурно-массовых мероприятий (День Победы)</t>
  </si>
  <si>
    <t>Организация и проведение фейерверка</t>
  </si>
  <si>
    <t>Оказание услуг по оформлению территорий в рамках проведения культурно-массового мероприятия</t>
  </si>
  <si>
    <t>содержание территорий</t>
  </si>
  <si>
    <t>удаление деревьев</t>
  </si>
  <si>
    <t>обслуживание  катка</t>
  </si>
  <si>
    <t>обслуживание  стационарных туалетов</t>
  </si>
  <si>
    <t>обслуживание мобильных туалетов</t>
  </si>
  <si>
    <t>содержание камер и рупоров</t>
  </si>
  <si>
    <t>ремонт техники</t>
  </si>
  <si>
    <t>содержание помещений ГПХ</t>
  </si>
  <si>
    <t>экспертиза</t>
  </si>
  <si>
    <t>Обслуживание ТО</t>
  </si>
  <si>
    <t>очистка снега с крыш</t>
  </si>
  <si>
    <t>пожарная сигнализация</t>
  </si>
  <si>
    <t>текущий ремонт  оборудования и сооружений</t>
  </si>
  <si>
    <t>тревожная сигнализация</t>
  </si>
  <si>
    <t>Вывоз мусора</t>
  </si>
  <si>
    <t>Работы по содерж (обслуж) памятника</t>
  </si>
  <si>
    <t>Замена покрытия площадки мини-футбола</t>
  </si>
  <si>
    <t>арендная плата</t>
  </si>
  <si>
    <t>ком-е услуги</t>
  </si>
  <si>
    <t>проездные билеты</t>
  </si>
  <si>
    <t>Услуги связи</t>
  </si>
  <si>
    <t>Разработка раздела проектной документации на капитальный ремонт концертной эстрады для нужд ГАУК г. Москвы ПКиО "Лианозовский"</t>
  </si>
  <si>
    <t>Возмещение ущерба юрлицу, ИП в добровольном порядке</t>
  </si>
  <si>
    <t>Уплата административных штрафов</t>
  </si>
  <si>
    <t>Уплата штрафов, пеней, иных платежей</t>
  </si>
  <si>
    <t>Плата за негативное воздействие на окружающую среду</t>
  </si>
  <si>
    <t>Страховые взносы в Пенсионный фонд Российской Федерации</t>
  </si>
  <si>
    <t>%</t>
  </si>
  <si>
    <t>Страховые взносы в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</t>
  </si>
  <si>
    <t>Страховые взносы в Федеральный фонд обязательного медицинского страхования</t>
  </si>
  <si>
    <t>чел</t>
  </si>
  <si>
    <t>чел.</t>
  </si>
  <si>
    <t>Заработная плата основного персонала (должностной оклад)</t>
  </si>
  <si>
    <t>Заработная плата административно-управленческого персонала (должностной оклад)</t>
  </si>
  <si>
    <t>Заработная плата вспомогательного персонала (должностной оклад)</t>
  </si>
  <si>
    <t>Выплаты стимулирующего характера основному персоналу</t>
  </si>
  <si>
    <t>Выплаты стимулирующего характера административно-управленческому персоналу</t>
  </si>
  <si>
    <t>Выплаты стимулирующего характера вспомогательному персоналу</t>
  </si>
  <si>
    <t>в том числе:
закупку энергетических ресурсов</t>
  </si>
  <si>
    <t>ИТОГИ Раздел 1.1. Поступления и выплаты на текущий финансовый 2022 год</t>
  </si>
  <si>
    <t>из них: 
пособия, компенсации и иные социальные выплаты гражданам, кроме публичных нормативных обязательств</t>
  </si>
  <si>
    <t xml:space="preserve">ИТОГИ Раздел 1.2. Поступления и выплаты на 2023 год (1 год планового периода) </t>
  </si>
  <si>
    <t xml:space="preserve">ИТОГИ Раздел 1.3. Поступления и выплаты на 2024 год (2 год планового периода) </t>
  </si>
  <si>
    <t>(телефон)</t>
  </si>
  <si>
    <t>(фамилия, инициалы)</t>
  </si>
  <si>
    <t>(должность)</t>
  </si>
  <si>
    <t/>
  </si>
  <si>
    <t>407.0000000000.000</t>
  </si>
  <si>
    <t>247.0000000000.000</t>
  </si>
  <si>
    <t>244.0000000000.000</t>
  </si>
  <si>
    <t>243.0000000000.000</t>
  </si>
  <si>
    <t>119.0000000000.000</t>
  </si>
  <si>
    <t>000.0000000000.000</t>
  </si>
  <si>
    <t>223</t>
  </si>
  <si>
    <t>26610</t>
  </si>
  <si>
    <t xml:space="preserve">    в том числе по году начала закупки:</t>
  </si>
  <si>
    <t>1.6.1</t>
  </si>
  <si>
    <t>x</t>
  </si>
  <si>
    <t>26600</t>
  </si>
  <si>
    <t xml:space="preserve">  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</si>
  <si>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1.6</t>
  </si>
  <si>
    <t>44</t>
  </si>
  <si>
    <t>26510</t>
  </si>
  <si>
    <t>1.5.1</t>
  </si>
  <si>
    <t>26500</t>
  </si>
  <si>
    <t xml:space="preserve">  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</si>
  <si>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1.5</t>
  </si>
  <si>
    <t>26452</t>
  </si>
  <si>
    <t xml:space="preserve">      в соответствии с Федеральным законом № 223-ФЗ</t>
  </si>
  <si>
    <t>26451.2</t>
  </si>
  <si>
    <t xml:space="preserve">        из них:</t>
  </si>
  <si>
    <t>1.4.5.1.2</t>
  </si>
  <si>
    <t>1.4.5.1.1</t>
  </si>
  <si>
    <t>26451</t>
  </si>
  <si>
    <t xml:space="preserve">      в том числе
в соответствии с Федеральным законом № 44-ФЗ</t>
  </si>
  <si>
    <t>26450</t>
  </si>
  <si>
    <t xml:space="preserve">    за счет прочих источников финансового обеспечения</t>
  </si>
  <si>
    <t>26442</t>
  </si>
  <si>
    <t>1.4.4.2</t>
  </si>
  <si>
    <t>26441</t>
  </si>
  <si>
    <t>1.4.4.1</t>
  </si>
  <si>
    <t>26440</t>
  </si>
  <si>
    <t xml:space="preserve">    за счет средств обязательного медицинского страхования</t>
  </si>
  <si>
    <t>1.4.4</t>
  </si>
  <si>
    <t>26430.2</t>
  </si>
  <si>
    <t xml:space="preserve">      из них:</t>
  </si>
  <si>
    <t>1.4.3.2</t>
  </si>
  <si>
    <t>1.4.3.1</t>
  </si>
  <si>
    <t>26430</t>
  </si>
  <si>
    <t xml:space="preserve">    за счет субсидий, предоставляемых на осуществление капитальных вложений</t>
  </si>
  <si>
    <t>26422</t>
  </si>
  <si>
    <t>1.4.2.1.1</t>
  </si>
  <si>
    <t>26421</t>
  </si>
  <si>
    <t xml:space="preserve">      в соответствии с Федеральным законом № 44-ФЗ</t>
  </si>
  <si>
    <t>26420</t>
  </si>
  <si>
    <t xml:space="preserve">    за счет субсидий, предоставляемых в соответствии с абзацем вторым пункта 1 статьи 78.1 Бюджетного кодекса Российской Федерации</t>
  </si>
  <si>
    <t>26412</t>
  </si>
  <si>
    <t>26411</t>
  </si>
  <si>
    <t>26410</t>
  </si>
  <si>
    <t xml:space="preserve">    в том числе
за счет субсидий, предоставляемых на финансовое обеспечение выполнения государственного (муниципального) задания</t>
  </si>
  <si>
    <t>26400</t>
  </si>
  <si>
    <t xml:space="preserve"> 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</si>
  <si>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26320</t>
  </si>
  <si>
    <t xml:space="preserve">    в соответствии с Федеральным законом № 223-ФЗ</t>
  </si>
  <si>
    <t>26310.2</t>
  </si>
  <si>
    <t>26310</t>
  </si>
  <si>
    <t xml:space="preserve">    в соответствии с Федеральным законом № 44-ФЗ</t>
  </si>
  <si>
    <t>26300</t>
  </si>
  <si>
    <t xml:space="preserve"> 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</si>
  <si>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26200</t>
  </si>
  <si>
    <t xml:space="preserve"> 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</si>
  <si>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26100</t>
  </si>
  <si>
    <t xml:space="preserve">  в том числе: 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</si>
  <si>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>26000</t>
  </si>
  <si>
    <t>1</t>
  </si>
  <si>
    <t>4.3</t>
  </si>
  <si>
    <t>4.2</t>
  </si>
  <si>
    <t>4.1</t>
  </si>
  <si>
    <t>4</t>
  </si>
  <si>
    <t>второй год планового периода</t>
  </si>
  <si>
    <t>первый год планового периода</t>
  </si>
  <si>
    <t>текущий финансовый год</t>
  </si>
  <si>
    <t>на 2024 г</t>
  </si>
  <si>
    <t>на 2023 г</t>
  </si>
  <si>
    <t>на 2022 г</t>
  </si>
  <si>
    <t>Сумма</t>
  </si>
  <si>
    <t>Уникальный код</t>
  </si>
  <si>
    <t>Код по бюджетной классификации Российской Федерации</t>
  </si>
  <si>
    <t>Год начала
 закупки</t>
  </si>
  <si>
    <t>Код строки</t>
  </si>
  <si>
    <t>№
 п/п</t>
  </si>
  <si>
    <t>Источник финансового обеспечения: Средства обязательного медицинского страхования</t>
  </si>
  <si>
    <t>Источник финансового обеспечения: Субсидии на осуществление капитальных вложений</t>
  </si>
  <si>
    <t>Источник финансового обеспечения: Субсидии, предоставляемые в соответствии с абзацем вторым пункта 1 статьи 78.1 Бюджетного кодекса Российской Федерации</t>
  </si>
  <si>
    <t>Источник финансового обеспечения: 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</si>
  <si>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Источник финансового обеспечения: 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</si>
  <si>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Источник финансового обеспечения: Поступления от оказания услуг (выполнения работ) на платной основе и от иной приносящей доход деятельности</t>
  </si>
  <si>
    <t>0000000000</t>
  </si>
  <si>
    <t>610</t>
  </si>
  <si>
    <t>гранты</t>
  </si>
  <si>
    <t>0</t>
  </si>
  <si>
    <t>4010</t>
  </si>
  <si>
    <t>в том числе
возврат в бюджет средств субсидии</t>
  </si>
  <si>
    <t>4000</t>
  </si>
  <si>
    <t>130</t>
  </si>
  <si>
    <t>3040</t>
  </si>
  <si>
    <t>180</t>
  </si>
  <si>
    <t>3030</t>
  </si>
  <si>
    <t>3020</t>
  </si>
  <si>
    <t>3010</t>
  </si>
  <si>
    <t>в том числе
налог на прибыль</t>
  </si>
  <si>
    <t>100</t>
  </si>
  <si>
    <t>3000</t>
  </si>
  <si>
    <t>407</t>
  </si>
  <si>
    <t>406</t>
  </si>
  <si>
    <t>приобретение объектов недвижимого имущества государственными (муниципальными) учреждениями</t>
  </si>
  <si>
    <t>400</t>
  </si>
  <si>
    <t>капитальные вложения в  объекты государственной (муниципальной)  собственности, всего</t>
  </si>
  <si>
    <t>119</t>
  </si>
  <si>
    <t>2670</t>
  </si>
  <si>
    <t>247</t>
  </si>
  <si>
    <t>246</t>
  </si>
  <si>
    <t>2650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</si>
  <si>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</si>
  <si>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244</t>
  </si>
  <si>
    <t>2640</t>
  </si>
  <si>
    <t>243</t>
  </si>
  <si>
    <t>2630</t>
  </si>
  <si>
    <t>241</t>
  </si>
  <si>
    <t>2610</t>
  </si>
  <si>
    <t>в том числе
закупку научно-исследовательских, опытно-конструкторских и технологических работ</t>
  </si>
  <si>
    <t>2600</t>
  </si>
  <si>
    <t>831</t>
  </si>
  <si>
    <t>2520</t>
  </si>
  <si>
    <t>2500</t>
  </si>
  <si>
    <t>863</t>
  </si>
  <si>
    <t>2460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</si>
  <si>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</si>
  <si>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862</t>
  </si>
  <si>
    <t>2450</t>
  </si>
  <si>
    <t>810</t>
  </si>
  <si>
    <t>2440</t>
  </si>
  <si>
    <t>гранты, предоставляемые другим организациям и физическим лицам</t>
  </si>
  <si>
    <t>634</t>
  </si>
  <si>
    <t>2430</t>
  </si>
  <si>
    <t>гранты, предоставляемые иным некоммерческим организациям (за исключением бюджетных и автономных учреждений)</t>
  </si>
  <si>
    <t>623</t>
  </si>
  <si>
    <t>2420</t>
  </si>
  <si>
    <t>гранты, предоставляемые автономным учреждениям</t>
  </si>
  <si>
    <t>613</t>
  </si>
  <si>
    <t>2410</t>
  </si>
  <si>
    <t>из них
гранты, предоставляемые бюджетным учреждениям</t>
  </si>
  <si>
    <t>2400</t>
  </si>
  <si>
    <t>853</t>
  </si>
  <si>
    <t>2330</t>
  </si>
  <si>
    <t>852</t>
  </si>
  <si>
    <t>2320</t>
  </si>
  <si>
    <t>851</t>
  </si>
  <si>
    <t>2310</t>
  </si>
  <si>
    <t>из них
налог на имущество организаций и земельный налог</t>
  </si>
  <si>
    <t>850</t>
  </si>
  <si>
    <t>2300</t>
  </si>
  <si>
    <t>360</t>
  </si>
  <si>
    <t>2240</t>
  </si>
  <si>
    <t>350</t>
  </si>
  <si>
    <t>2230</t>
  </si>
  <si>
    <t>340</t>
  </si>
  <si>
    <t>2220</t>
  </si>
  <si>
    <t>323</t>
  </si>
  <si>
    <t>2212</t>
  </si>
  <si>
    <t>321</t>
  </si>
  <si>
    <t>2211</t>
  </si>
  <si>
    <t>из них
пособия, компенсации и иные социальные выплаты гражданам, кроме публичных нормативных обязательств</t>
  </si>
  <si>
    <t>320</t>
  </si>
  <si>
    <t>2210</t>
  </si>
  <si>
    <t>в том числе
социальные выплаты гражданам, кроме публичных нормативных социальных выплат</t>
  </si>
  <si>
    <t>300</t>
  </si>
  <si>
    <t>2200</t>
  </si>
  <si>
    <t>139</t>
  </si>
  <si>
    <t>2181</t>
  </si>
  <si>
    <t>на оплату труда стажеров</t>
  </si>
  <si>
    <t>2180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</si>
  <si>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</si>
  <si>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134</t>
  </si>
  <si>
    <t>2170</t>
  </si>
  <si>
    <t>иные выплаты военнослужащим и сотрудникам, имеющим специальные звания</t>
  </si>
  <si>
    <t>133</t>
  </si>
  <si>
    <t>2160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</si>
  <si>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</si>
  <si>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131</t>
  </si>
  <si>
    <t>2150</t>
  </si>
  <si>
    <t>денежное довольствие военнослужащих и сотрудников, имеющих специальные звания</t>
  </si>
  <si>
    <t>2142</t>
  </si>
  <si>
    <t>2141</t>
  </si>
  <si>
    <t>в том числе
на выплаты по оплате труда</t>
  </si>
  <si>
    <t>2140</t>
  </si>
  <si>
    <t>113</t>
  </si>
  <si>
    <t>2130</t>
  </si>
  <si>
    <t>112</t>
  </si>
  <si>
    <t>111</t>
  </si>
  <si>
    <t>в том числе
оплата труда</t>
  </si>
  <si>
    <t>в том числе
на выплаты персоналу, всего</t>
  </si>
  <si>
    <t>510</t>
  </si>
  <si>
    <t>из них
увеличение остатков денежных средств за счет возврата дебиторской задолженности прошлых лет</t>
  </si>
  <si>
    <t>440</t>
  </si>
  <si>
    <t>430</t>
  </si>
  <si>
    <t>1930</t>
  </si>
  <si>
    <t>уменьшение стоимости непроизведенных активов</t>
  </si>
  <si>
    <t>420</t>
  </si>
  <si>
    <t>410</t>
  </si>
  <si>
    <t>в том числе
уменьшение стоимости основных средств</t>
  </si>
  <si>
    <t>150</t>
  </si>
  <si>
    <t>1470</t>
  </si>
  <si>
    <t>1460</t>
  </si>
  <si>
    <t>1450</t>
  </si>
  <si>
    <t>1440</t>
  </si>
  <si>
    <t>1430</t>
  </si>
  <si>
    <t>поступления текущего характера бюджетным и автономным учреждениям от сектора государственного управления</t>
  </si>
  <si>
    <t>1420</t>
  </si>
  <si>
    <t>1410</t>
  </si>
  <si>
    <t>в том числе
целевые субсидии</t>
  </si>
  <si>
    <t>140</t>
  </si>
  <si>
    <t>1300</t>
  </si>
  <si>
    <t>1250</t>
  </si>
  <si>
    <t>1230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</si>
  <si>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</si>
  <si>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</si>
  <si>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1210</t>
  </si>
  <si>
    <t>в том числе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</si>
  <si>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120</t>
  </si>
  <si>
    <t>в том числе
доходы от собственности, всего</t>
  </si>
  <si>
    <t>счета, открытые в кредитных организациях (иностранная валюта)</t>
  </si>
  <si>
    <t>счета, открытые в кредитных организациях</t>
  </si>
  <si>
    <t>л/с, открытые в Московском городском казначействе</t>
  </si>
  <si>
    <t>в том числе</t>
  </si>
  <si>
    <t>Всего</t>
  </si>
  <si>
    <t>Раздел 1. Поступления и выплаты</t>
  </si>
  <si>
    <t>Адрес фактического местонахождения учреждения (подразделения)</t>
  </si>
  <si>
    <t xml:space="preserve">Единица измерения: руб. </t>
  </si>
  <si>
    <t xml:space="preserve">Адрес электронной почты </t>
  </si>
  <si>
    <t>по ОКОГУ</t>
  </si>
  <si>
    <t>по ОГРН</t>
  </si>
  <si>
    <t>Сайт учреждения</t>
  </si>
  <si>
    <t>4)CTRL+S (сохраняем) Подтверждаем сохранение</t>
  </si>
  <si>
    <t>по ОКТМО</t>
  </si>
  <si>
    <t>3)CTRL+V (вставляем значения) Соглашаемся на изменения</t>
  </si>
  <si>
    <t>по ОКФС</t>
  </si>
  <si>
    <t>Тип учреждения</t>
  </si>
  <si>
    <t>2)CTRL+HOME (выделяем первую ячейку)</t>
  </si>
  <si>
    <t>по ОКВЭД</t>
  </si>
  <si>
    <t>1)CTRL+END (выделяем последнюю ячейку) Проверяем кол-во строк чтобы было равно первому файлу выгруженного из сводов 1091</t>
  </si>
  <si>
    <t>Публично-правовое образование</t>
  </si>
  <si>
    <t>Открываем второй файл выгруженный из ПИВ АСУ</t>
  </si>
  <si>
    <t>по ОКОПФ</t>
  </si>
  <si>
    <t>3)CTRL+C (копируем значения)</t>
  </si>
  <si>
    <t>2)CTRL+SHIFT+END (выделяем последнюю ячейку с выделением)</t>
  </si>
  <si>
    <t>1)CTRL+HOME (выделяем первую ячейку)</t>
  </si>
  <si>
    <t>Рег. №</t>
  </si>
  <si>
    <t>Открываем первый файл выгруженный из Сводов-Статистика</t>
  </si>
  <si>
    <t>Для удобства работы с копированием принятых значений в шаблон из ПИВ АСУ, можно использовать следующий порядок комбинаций клавиш:</t>
  </si>
  <si>
    <t>План финансово - хозяйственной деятельности на 2022 год и на плановый период 2023 и 2024 годов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</si>
</sst>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Symbol"/>
      <family val="1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color indexed="17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sz val="12"/>
      <color theme="1"/>
      <name val="Symbol"/>
      <family val="1"/>
    </font>
    <font>
      <sz val="14"/>
      <color rgb="FF008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solid">
        <fgColor rgb="FF00B0F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3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6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52" applyFont="1" applyProtection="1">
      <alignment/>
      <protection/>
    </xf>
    <xf numFmtId="49" fontId="7" fillId="0" borderId="0" xfId="52" applyNumberFormat="1" applyFont="1" applyProtection="1">
      <alignment/>
      <protection/>
    </xf>
    <xf numFmtId="0" fontId="7" fillId="0" borderId="0" xfId="52" applyNumberFormat="1" applyFont="1" applyProtection="1">
      <alignment/>
      <protection/>
    </xf>
    <xf numFmtId="0" fontId="8" fillId="0" borderId="0" xfId="52" applyNumberFormat="1" applyFont="1" applyFill="1" applyBorder="1" applyAlignment="1" applyProtection="1">
      <alignment horizontal="left" vertical="top" wrapText="1"/>
      <protection/>
    </xf>
    <xf numFmtId="0" fontId="9" fillId="0" borderId="0" xfId="52" applyNumberFormat="1" applyFont="1" applyAlignment="1" applyProtection="1">
      <alignment horizontal="right" vertical="center"/>
      <protection/>
    </xf>
    <xf numFmtId="0" fontId="10" fillId="0" borderId="0" xfId="52" applyNumberFormat="1" applyFont="1" applyBorder="1" applyAlignment="1" applyProtection="1">
      <alignment horizontal="left" vertical="top"/>
      <protection/>
    </xf>
    <xf numFmtId="0" fontId="9" fillId="0" borderId="0" xfId="52" applyNumberFormat="1" applyFont="1" applyFill="1" applyBorder="1" applyAlignment="1" applyProtection="1">
      <alignment horizontal="left" wrapText="1"/>
      <protection/>
    </xf>
    <xf numFmtId="0" fontId="7" fillId="0" borderId="13" xfId="52" applyNumberFormat="1" applyFont="1" applyBorder="1" applyAlignment="1" applyProtection="1">
      <alignment/>
      <protection/>
    </xf>
    <xf numFmtId="0" fontId="7" fillId="0" borderId="0" xfId="52" applyNumberFormat="1" applyFont="1" applyBorder="1" applyAlignment="1" applyProtection="1">
      <alignment/>
      <protection/>
    </xf>
    <xf numFmtId="0" fontId="10" fillId="0" borderId="0" xfId="52" applyNumberFormat="1" applyFont="1" applyBorder="1" applyAlignment="1" applyProtection="1">
      <alignment wrapText="1"/>
      <protection/>
    </xf>
    <xf numFmtId="0" fontId="11" fillId="0" borderId="14" xfId="52" applyNumberFormat="1" applyFont="1" applyFill="1" applyBorder="1" applyAlignment="1" applyProtection="1">
      <alignment horizontal="center" wrapText="1"/>
      <protection/>
    </xf>
    <xf numFmtId="0" fontId="9" fillId="0" borderId="15" xfId="52" applyNumberFormat="1" applyFont="1" applyBorder="1" applyAlignment="1" applyProtection="1">
      <alignment horizontal="right" vertical="center"/>
      <protection/>
    </xf>
    <xf numFmtId="0" fontId="10" fillId="0" borderId="0" xfId="52" applyNumberFormat="1" applyFont="1" applyFill="1" applyBorder="1" applyAlignment="1" applyProtection="1">
      <alignment horizontal="left" vertical="top"/>
      <protection/>
    </xf>
    <xf numFmtId="0" fontId="7" fillId="0" borderId="0" xfId="52" applyNumberFormat="1" applyFont="1" applyBorder="1" applyProtection="1">
      <alignment/>
      <protection/>
    </xf>
    <xf numFmtId="0" fontId="9" fillId="0" borderId="0" xfId="52" applyNumberFormat="1" applyFont="1" applyAlignment="1" applyProtection="1">
      <alignment horizontal="right" vertical="center" wrapText="1"/>
      <protection/>
    </xf>
    <xf numFmtId="0" fontId="11" fillId="0" borderId="12" xfId="52" applyNumberFormat="1" applyFont="1" applyFill="1" applyBorder="1" applyAlignment="1" applyProtection="1">
      <alignment horizontal="center" wrapText="1"/>
      <protection/>
    </xf>
    <xf numFmtId="49" fontId="9" fillId="0" borderId="0" xfId="52" applyNumberFormat="1" applyFont="1" applyAlignment="1" applyProtection="1">
      <alignment horizontal="right" vertical="center" wrapText="1"/>
      <protection/>
    </xf>
    <xf numFmtId="0" fontId="7" fillId="0" borderId="0" xfId="52" applyNumberFormat="1" applyFont="1" applyAlignment="1" applyProtection="1">
      <alignment wrapText="1"/>
      <protection/>
    </xf>
    <xf numFmtId="49" fontId="11" fillId="0" borderId="14" xfId="52" applyNumberFormat="1" applyFont="1" applyBorder="1" applyAlignment="1" applyProtection="1">
      <alignment horizontal="center" wrapText="1"/>
      <protection/>
    </xf>
    <xf numFmtId="0" fontId="10" fillId="0" borderId="0" xfId="52" applyNumberFormat="1" applyFont="1" applyBorder="1" applyAlignment="1" applyProtection="1">
      <alignment horizontal="right" vertical="center" shrinkToFit="1"/>
      <protection/>
    </xf>
    <xf numFmtId="0" fontId="7" fillId="0" borderId="0" xfId="52" applyNumberFormat="1" applyFont="1" applyFill="1" applyBorder="1" applyProtection="1">
      <alignment/>
      <protection/>
    </xf>
    <xf numFmtId="14" fontId="11" fillId="0" borderId="12" xfId="52" applyNumberFormat="1" applyFont="1" applyFill="1" applyBorder="1" applyAlignment="1" applyProtection="1">
      <alignment horizontal="center" wrapText="1"/>
      <protection locked="0"/>
    </xf>
    <xf numFmtId="0" fontId="8" fillId="0" borderId="0" xfId="52" applyNumberFormat="1" applyFont="1" applyFill="1" applyBorder="1" applyAlignment="1" applyProtection="1">
      <alignment vertical="top" wrapText="1"/>
      <protection/>
    </xf>
    <xf numFmtId="0" fontId="12" fillId="0" borderId="0" xfId="52" applyNumberFormat="1" applyFont="1" applyFill="1" applyBorder="1" applyAlignment="1" applyProtection="1">
      <alignment wrapText="1"/>
      <protection/>
    </xf>
    <xf numFmtId="0" fontId="10" fillId="0" borderId="0" xfId="52" applyNumberFormat="1" applyFont="1" applyBorder="1" applyAlignment="1" applyProtection="1">
      <alignment horizontal="right" vertical="center"/>
      <protection/>
    </xf>
    <xf numFmtId="0" fontId="9" fillId="0" borderId="0" xfId="52" applyNumberFormat="1" applyFont="1" applyFill="1" applyBorder="1" applyAlignment="1" applyProtection="1">
      <alignment/>
      <protection/>
    </xf>
    <xf numFmtId="0" fontId="7" fillId="0" borderId="0" xfId="52" applyNumberFormat="1" applyFont="1" applyAlignment="1" applyProtection="1">
      <alignment horizontal="center"/>
      <protection/>
    </xf>
    <xf numFmtId="0" fontId="13" fillId="0" borderId="0" xfId="52" applyNumberFormat="1" applyFont="1" applyAlignment="1" applyProtection="1">
      <alignment horizontal="left" vertical="center" wrapText="1"/>
      <protection/>
    </xf>
    <xf numFmtId="49" fontId="10" fillId="0" borderId="0" xfId="52" applyNumberFormat="1" applyFont="1" applyFill="1" applyBorder="1" applyAlignment="1" applyProtection="1">
      <alignment horizontal="right"/>
      <protection locked="0"/>
    </xf>
    <xf numFmtId="0" fontId="13" fillId="0" borderId="0" xfId="52" applyNumberFormat="1" applyFont="1" applyAlignment="1" applyProtection="1">
      <alignment horizontal="center" vertical="center" wrapText="1"/>
      <protection/>
    </xf>
    <xf numFmtId="0" fontId="13" fillId="0" borderId="0" xfId="52" applyNumberFormat="1" applyFont="1" applyAlignment="1" applyProtection="1">
      <alignment horizontal="right" vertical="center" wrapText="1"/>
      <protection/>
    </xf>
    <xf numFmtId="0" fontId="9" fillId="0" borderId="0" xfId="52" applyFont="1" applyBorder="1" applyAlignment="1" applyProtection="1">
      <alignment horizontal="center"/>
      <protection/>
    </xf>
    <xf numFmtId="49" fontId="9" fillId="0" borderId="0" xfId="52" applyNumberFormat="1" applyFont="1" applyBorder="1" applyAlignment="1" applyProtection="1">
      <alignment horizontal="center"/>
      <protection/>
    </xf>
    <xf numFmtId="49" fontId="9" fillId="0" borderId="0" xfId="52" applyNumberFormat="1" applyFont="1" applyBorder="1" applyAlignment="1" applyProtection="1">
      <alignment horizontal="left"/>
      <protection/>
    </xf>
    <xf numFmtId="49" fontId="9" fillId="0" borderId="0" xfId="52" applyNumberFormat="1" applyFont="1" applyBorder="1" applyAlignment="1" applyProtection="1">
      <alignment/>
      <protection/>
    </xf>
    <xf numFmtId="49" fontId="9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Protection="1">
      <alignment/>
      <protection/>
    </xf>
    <xf numFmtId="49" fontId="9" fillId="0" borderId="0" xfId="52" applyNumberFormat="1" applyFont="1" applyProtection="1">
      <alignment/>
      <protection/>
    </xf>
    <xf numFmtId="0" fontId="7" fillId="0" borderId="0" xfId="52" applyFont="1" applyAlignment="1" applyProtection="1">
      <alignment horizontal="center"/>
      <protection/>
    </xf>
    <xf numFmtId="14" fontId="11" fillId="0" borderId="14" xfId="52" applyNumberFormat="1" applyFont="1" applyBorder="1" applyAlignment="1" applyProtection="1">
      <alignment horizontal="center" wrapText="1"/>
      <protection locked="0"/>
    </xf>
    <xf numFmtId="49" fontId="7" fillId="0" borderId="0" xfId="52" applyNumberFormat="1" applyFont="1" applyAlignment="1" applyProtection="1">
      <alignment horizontal="center"/>
      <protection/>
    </xf>
    <xf numFmtId="49" fontId="7" fillId="0" borderId="0" xfId="52" applyNumberFormat="1" applyFont="1" applyFill="1" applyProtection="1">
      <alignment/>
      <protection/>
    </xf>
    <xf numFmtId="0" fontId="7" fillId="0" borderId="0" xfId="52" applyFont="1" applyAlignment="1" applyProtection="1">
      <alignment horizontal="center" vertical="center"/>
      <protection/>
    </xf>
    <xf numFmtId="49" fontId="7" fillId="0" borderId="0" xfId="52" applyNumberFormat="1" applyFont="1" applyBorder="1" applyAlignment="1" applyProtection="1">
      <alignment horizontal="center" vertical="center"/>
      <protection locked="0"/>
    </xf>
    <xf numFmtId="49" fontId="7" fillId="0" borderId="0" xfId="52" applyNumberFormat="1" applyFont="1" applyBorder="1" applyProtection="1">
      <alignment/>
      <protection locked="0"/>
    </xf>
    <xf numFmtId="0" fontId="7" fillId="0" borderId="0" xfId="52" applyFont="1" applyFill="1" applyProtection="1">
      <alignment/>
      <protection/>
    </xf>
    <xf numFmtId="49" fontId="7" fillId="0" borderId="0" xfId="52" applyNumberFormat="1" applyFont="1" applyBorder="1" applyAlignment="1" applyProtection="1">
      <alignment horizontal="center" vertical="center"/>
      <protection/>
    </xf>
    <xf numFmtId="49" fontId="7" fillId="0" borderId="0" xfId="52" applyNumberFormat="1" applyFont="1" applyBorder="1" applyAlignment="1" applyProtection="1">
      <alignment horizontal="left"/>
      <protection locked="0"/>
    </xf>
    <xf numFmtId="0" fontId="7" fillId="0" borderId="0" xfId="52" applyFont="1" applyAlignment="1" applyProtection="1">
      <alignment horizontal="left"/>
      <protection/>
    </xf>
    <xf numFmtId="0" fontId="14" fillId="0" borderId="0" xfId="52" applyFont="1" applyProtection="1">
      <alignment/>
      <protection/>
    </xf>
    <xf numFmtId="4" fontId="16" fillId="0" borderId="0" xfId="57" applyNumberFormat="1" applyFont="1" applyFill="1" applyBorder="1" applyAlignment="1" applyProtection="1">
      <alignment horizontal="center" vertical="center"/>
      <protection/>
    </xf>
    <xf numFmtId="4" fontId="16" fillId="0" borderId="0" xfId="57" applyNumberFormat="1" applyFont="1" applyFill="1" applyBorder="1" applyAlignment="1" applyProtection="1">
      <alignment horizontal="center" vertical="center" wrapText="1"/>
      <protection/>
    </xf>
    <xf numFmtId="4" fontId="17" fillId="0" borderId="0" xfId="57" applyNumberFormat="1" applyFont="1" applyFill="1" applyBorder="1" applyAlignment="1" applyProtection="1">
      <alignment horizontal="center" vertical="center"/>
      <protection/>
    </xf>
    <xf numFmtId="0" fontId="16" fillId="0" borderId="0" xfId="57" applyFont="1" applyFill="1" applyBorder="1" applyAlignment="1" applyProtection="1">
      <alignment horizontal="center" vertical="center"/>
      <protection/>
    </xf>
    <xf numFmtId="0" fontId="16" fillId="0" borderId="0" xfId="57" applyFont="1" applyFill="1" applyBorder="1" applyAlignment="1" applyProtection="1">
      <alignment horizontal="center" vertical="center" wrapText="1"/>
      <protection/>
    </xf>
    <xf numFmtId="0" fontId="16" fillId="0" borderId="0" xfId="57" applyFont="1" applyFill="1" applyBorder="1" applyAlignment="1" applyProtection="1">
      <alignment horizontal="left" vertical="center" wrapText="1"/>
      <protection/>
    </xf>
    <xf numFmtId="4" fontId="17" fillId="33" borderId="14" xfId="57" applyNumberFormat="1" applyFont="1" applyFill="1" applyBorder="1" applyAlignment="1" applyProtection="1">
      <alignment horizontal="center" vertical="center" wrapText="1"/>
      <protection/>
    </xf>
    <xf numFmtId="4" fontId="17" fillId="0" borderId="14" xfId="52" applyNumberFormat="1" applyFont="1" applyFill="1" applyBorder="1" applyAlignment="1" applyProtection="1">
      <alignment horizontal="center" vertical="center"/>
      <protection/>
    </xf>
    <xf numFmtId="4" fontId="17" fillId="34" borderId="14" xfId="52" applyNumberFormat="1" applyFont="1" applyFill="1" applyBorder="1" applyAlignment="1" applyProtection="1">
      <alignment horizontal="center" vertical="center"/>
      <protection/>
    </xf>
    <xf numFmtId="0" fontId="17" fillId="0" borderId="14" xfId="52" applyFont="1" applyFill="1" applyBorder="1" applyAlignment="1" applyProtection="1">
      <alignment horizontal="center" vertical="center"/>
      <protection/>
    </xf>
    <xf numFmtId="0" fontId="17" fillId="33" borderId="14" xfId="52" applyFont="1" applyFill="1" applyBorder="1" applyAlignment="1" applyProtection="1">
      <alignment horizontal="center" vertical="center"/>
      <protection/>
    </xf>
    <xf numFmtId="0" fontId="17" fillId="0" borderId="14" xfId="52" applyFont="1" applyFill="1" applyBorder="1" applyAlignment="1" applyProtection="1">
      <alignment horizontal="center" vertical="center" wrapText="1"/>
      <protection/>
    </xf>
    <xf numFmtId="0" fontId="17" fillId="0" borderId="14" xfId="52" applyFont="1" applyFill="1" applyBorder="1" applyAlignment="1" applyProtection="1">
      <alignment horizontal="left" vertical="center" wrapText="1"/>
      <protection/>
    </xf>
    <xf numFmtId="4" fontId="16" fillId="34" borderId="14" xfId="57" applyNumberFormat="1" applyFont="1" applyFill="1" applyBorder="1" applyAlignment="1" applyProtection="1">
      <alignment horizontal="center" vertical="center" wrapText="1"/>
      <protection/>
    </xf>
    <xf numFmtId="4" fontId="16" fillId="34" borderId="14" xfId="52" applyNumberFormat="1" applyFont="1" applyFill="1" applyBorder="1" applyAlignment="1" applyProtection="1">
      <alignment horizontal="center" vertical="center"/>
      <protection/>
    </xf>
    <xf numFmtId="0" fontId="16" fillId="33" borderId="14" xfId="52" applyFont="1" applyFill="1" applyBorder="1" applyAlignment="1" applyProtection="1">
      <alignment horizontal="center" vertical="center" wrapText="1"/>
      <protection/>
    </xf>
    <xf numFmtId="0" fontId="16" fillId="0" borderId="14" xfId="52" applyFont="1" applyFill="1" applyBorder="1" applyAlignment="1" applyProtection="1">
      <alignment horizontal="left" vertical="center" wrapText="1"/>
      <protection/>
    </xf>
    <xf numFmtId="0" fontId="17" fillId="33" borderId="14" xfId="52" applyFont="1" applyFill="1" applyBorder="1" applyAlignment="1" applyProtection="1">
      <alignment horizontal="center" vertical="center" wrapText="1"/>
      <protection/>
    </xf>
    <xf numFmtId="0" fontId="17" fillId="0" borderId="14" xfId="52" applyFont="1" applyFill="1" applyBorder="1" applyAlignment="1" applyProtection="1">
      <alignment horizontal="left" vertical="center" wrapText="1" indent="2"/>
      <protection/>
    </xf>
    <xf numFmtId="0" fontId="17" fillId="33" borderId="14" xfId="52" applyFont="1" applyFill="1" applyBorder="1" applyAlignment="1" applyProtection="1">
      <alignment horizontal="left" vertical="center" wrapText="1" indent="2"/>
      <protection/>
    </xf>
    <xf numFmtId="0" fontId="16" fillId="0" borderId="14" xfId="52" applyFont="1" applyFill="1" applyBorder="1" applyAlignment="1" applyProtection="1">
      <alignment horizontal="center" vertical="center"/>
      <protection/>
    </xf>
    <xf numFmtId="0" fontId="16" fillId="33" borderId="14" xfId="52" applyFont="1" applyFill="1" applyBorder="1" applyAlignment="1" applyProtection="1">
      <alignment horizontal="left" vertical="center" wrapText="1"/>
      <protection/>
    </xf>
    <xf numFmtId="0" fontId="17" fillId="33" borderId="14" xfId="52" applyFont="1" applyFill="1" applyBorder="1" applyAlignment="1" applyProtection="1">
      <alignment horizontal="left" vertical="center" wrapText="1" indent="6"/>
      <protection/>
    </xf>
    <xf numFmtId="4" fontId="17" fillId="34" borderId="14" xfId="57" applyNumberFormat="1" applyFont="1" applyFill="1" applyBorder="1" applyAlignment="1" applyProtection="1">
      <alignment horizontal="center" vertical="center" wrapText="1"/>
      <protection/>
    </xf>
    <xf numFmtId="0" fontId="17" fillId="0" borderId="14" xfId="52" applyFont="1" applyFill="1" applyBorder="1" applyAlignment="1" applyProtection="1">
      <alignment horizontal="left" vertical="center" wrapText="1" indent="4"/>
      <protection/>
    </xf>
    <xf numFmtId="0" fontId="17" fillId="0" borderId="14" xfId="52" applyFont="1" applyFill="1" applyBorder="1" applyAlignment="1" applyProtection="1">
      <alignment horizontal="left" vertical="center" wrapText="1" indent="3"/>
      <protection/>
    </xf>
    <xf numFmtId="0" fontId="17" fillId="0" borderId="14" xfId="52" applyFont="1" applyFill="1" applyBorder="1" applyAlignment="1" applyProtection="1">
      <alignment horizontal="left" vertical="center" wrapText="1" indent="5"/>
      <protection/>
    </xf>
    <xf numFmtId="0" fontId="17" fillId="0" borderId="14" xfId="52" applyFont="1" applyFill="1" applyBorder="1" applyAlignment="1" applyProtection="1">
      <alignment horizontal="left" vertical="center" wrapText="1" indent="6"/>
      <protection/>
    </xf>
    <xf numFmtId="0" fontId="17" fillId="0" borderId="14" xfId="57" applyFont="1" applyFill="1" applyBorder="1" applyAlignment="1" applyProtection="1">
      <alignment horizontal="center" vertical="center" wrapText="1"/>
      <protection/>
    </xf>
    <xf numFmtId="0" fontId="17" fillId="0" borderId="0" xfId="52" applyFont="1" applyProtection="1">
      <alignment/>
      <protection/>
    </xf>
    <xf numFmtId="0" fontId="17" fillId="0" borderId="14" xfId="52" applyFont="1" applyFill="1" applyBorder="1" applyAlignment="1" applyProtection="1">
      <alignment horizontal="left" vertical="center" wrapText="1" indent="1"/>
      <protection/>
    </xf>
    <xf numFmtId="0" fontId="17" fillId="0" borderId="14" xfId="55" applyFont="1" applyFill="1" applyBorder="1" applyAlignment="1" applyProtection="1">
      <alignment horizontal="center" vertical="center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17" fillId="0" borderId="14" xfId="55" applyFont="1" applyFill="1" applyBorder="1" applyAlignment="1" applyProtection="1">
      <alignment horizontal="left" vertical="center" wrapText="1" indent="5"/>
      <protection/>
    </xf>
    <xf numFmtId="0" fontId="17" fillId="0" borderId="14" xfId="55" applyFont="1" applyFill="1" applyBorder="1" applyAlignment="1" applyProtection="1">
      <alignment horizontal="left" vertical="center" wrapText="1" indent="4"/>
      <protection/>
    </xf>
    <xf numFmtId="0" fontId="17" fillId="0" borderId="14" xfId="57" applyNumberFormat="1" applyFont="1" applyFill="1" applyBorder="1" applyAlignment="1" applyProtection="1">
      <alignment horizontal="center" vertical="center" wrapText="1"/>
      <protection/>
    </xf>
    <xf numFmtId="0" fontId="16" fillId="0" borderId="14" xfId="57" applyFont="1" applyFill="1" applyBorder="1" applyAlignment="1" applyProtection="1">
      <alignment horizontal="center" vertical="center" wrapText="1"/>
      <protection/>
    </xf>
    <xf numFmtId="0" fontId="16" fillId="0" borderId="14" xfId="57" applyNumberFormat="1" applyFont="1" applyFill="1" applyBorder="1" applyAlignment="1" applyProtection="1">
      <alignment horizontal="center" vertical="center" wrapText="1"/>
      <protection/>
    </xf>
    <xf numFmtId="0" fontId="17" fillId="33" borderId="14" xfId="57" applyFont="1" applyFill="1" applyBorder="1" applyAlignment="1" applyProtection="1">
      <alignment horizontal="center" vertical="center" wrapText="1"/>
      <protection/>
    </xf>
    <xf numFmtId="0" fontId="66" fillId="0" borderId="0" xfId="52" applyFont="1" applyProtection="1">
      <alignment/>
      <protection/>
    </xf>
    <xf numFmtId="4" fontId="17" fillId="33" borderId="14" xfId="57" applyNumberFormat="1" applyFont="1" applyFill="1" applyBorder="1" applyAlignment="1" applyProtection="1">
      <alignment horizontal="center" vertical="center"/>
      <protection/>
    </xf>
    <xf numFmtId="4" fontId="17" fillId="34" borderId="14" xfId="55" applyNumberFormat="1" applyFont="1" applyFill="1" applyBorder="1" applyAlignment="1" applyProtection="1">
      <alignment horizontal="center" vertical="center"/>
      <protection/>
    </xf>
    <xf numFmtId="4" fontId="17" fillId="0" borderId="14" xfId="55" applyNumberFormat="1" applyFont="1" applyFill="1" applyBorder="1" applyAlignment="1" applyProtection="1">
      <alignment horizontal="center" vertical="center"/>
      <protection/>
    </xf>
    <xf numFmtId="0" fontId="17" fillId="0" borderId="14" xfId="55" applyFont="1" applyFill="1" applyBorder="1" applyAlignment="1" applyProtection="1">
      <alignment horizontal="left" vertical="center" wrapText="1" indent="3"/>
      <protection/>
    </xf>
    <xf numFmtId="0" fontId="17" fillId="0" borderId="14" xfId="52" applyNumberFormat="1" applyFont="1" applyFill="1" applyBorder="1" applyAlignment="1" applyProtection="1">
      <alignment horizontal="center" vertical="center"/>
      <protection/>
    </xf>
    <xf numFmtId="4" fontId="17" fillId="34" borderId="14" xfId="56" applyNumberFormat="1" applyFont="1" applyFill="1" applyBorder="1" applyAlignment="1" applyProtection="1">
      <alignment horizontal="center" vertical="center"/>
      <protection/>
    </xf>
    <xf numFmtId="4" fontId="16" fillId="34" borderId="12" xfId="57" applyNumberFormat="1" applyFont="1" applyFill="1" applyBorder="1" applyAlignment="1" applyProtection="1">
      <alignment horizontal="center" vertical="center"/>
      <protection/>
    </xf>
    <xf numFmtId="4" fontId="16" fillId="34" borderId="16" xfId="57" applyNumberFormat="1" applyFont="1" applyFill="1" applyBorder="1" applyAlignment="1" applyProtection="1">
      <alignment horizontal="center" vertical="center"/>
      <protection/>
    </xf>
    <xf numFmtId="0" fontId="16" fillId="0" borderId="14" xfId="52" applyNumberFormat="1" applyFont="1" applyFill="1" applyBorder="1" applyAlignment="1" applyProtection="1">
      <alignment horizontal="center" vertical="center"/>
      <protection/>
    </xf>
    <xf numFmtId="4" fontId="17" fillId="34" borderId="12" xfId="57" applyNumberFormat="1" applyFont="1" applyFill="1" applyBorder="1" applyAlignment="1" applyProtection="1">
      <alignment horizontal="center" vertical="center"/>
      <protection/>
    </xf>
    <xf numFmtId="4" fontId="17" fillId="34" borderId="16" xfId="57" applyNumberFormat="1" applyFont="1" applyFill="1" applyBorder="1" applyAlignment="1" applyProtection="1">
      <alignment horizontal="center" vertical="center"/>
      <protection/>
    </xf>
    <xf numFmtId="49" fontId="17" fillId="0" borderId="14" xfId="57" applyNumberFormat="1" applyFont="1" applyFill="1" applyBorder="1" applyAlignment="1" applyProtection="1">
      <alignment horizontal="center" vertical="center" wrapText="1"/>
      <protection/>
    </xf>
    <xf numFmtId="4" fontId="17" fillId="0" borderId="12" xfId="53" applyNumberFormat="1" applyFont="1" applyFill="1" applyBorder="1" applyAlignment="1" applyProtection="1">
      <alignment horizontal="center" vertical="center"/>
      <protection locked="0"/>
    </xf>
    <xf numFmtId="4" fontId="17" fillId="0" borderId="14" xfId="57" applyNumberFormat="1" applyFont="1" applyFill="1" applyBorder="1" applyAlignment="1" applyProtection="1">
      <alignment horizontal="center" vertical="top"/>
      <protection locked="0"/>
    </xf>
    <xf numFmtId="4" fontId="17" fillId="33" borderId="17" xfId="57" applyNumberFormat="1" applyFont="1" applyFill="1" applyBorder="1" applyAlignment="1" applyProtection="1">
      <alignment horizontal="center" vertical="top"/>
      <protection locked="0"/>
    </xf>
    <xf numFmtId="0" fontId="17" fillId="0" borderId="14" xfId="57" applyFont="1" applyFill="1" applyBorder="1" applyAlignment="1" applyProtection="1">
      <alignment horizontal="left" vertical="center" wrapText="1"/>
      <protection/>
    </xf>
    <xf numFmtId="0" fontId="17" fillId="0" borderId="14" xfId="57" applyFont="1" applyFill="1" applyBorder="1" applyAlignment="1" applyProtection="1">
      <alignment horizontal="center" vertical="top" wrapText="1"/>
      <protection/>
    </xf>
    <xf numFmtId="0" fontId="17" fillId="33" borderId="17" xfId="57" applyFont="1" applyFill="1" applyBorder="1" applyAlignment="1" applyProtection="1">
      <alignment vertical="center" wrapText="1"/>
      <protection/>
    </xf>
    <xf numFmtId="0" fontId="17" fillId="33" borderId="18" xfId="57" applyFont="1" applyFill="1" applyBorder="1" applyAlignment="1" applyProtection="1">
      <alignment vertical="center" wrapText="1"/>
      <protection/>
    </xf>
    <xf numFmtId="0" fontId="17" fillId="33" borderId="19" xfId="57" applyFont="1" applyFill="1" applyBorder="1" applyAlignment="1" applyProtection="1">
      <alignment vertical="center" wrapText="1"/>
      <protection/>
    </xf>
    <xf numFmtId="0" fontId="17" fillId="0" borderId="0" xfId="57" applyFont="1" applyProtection="1">
      <alignment/>
      <protection/>
    </xf>
    <xf numFmtId="0" fontId="19" fillId="0" borderId="0" xfId="57" applyFont="1" applyBorder="1" applyAlignment="1" applyProtection="1">
      <alignment horizontal="center" vertical="justify"/>
      <protection/>
    </xf>
    <xf numFmtId="0" fontId="19" fillId="0" borderId="0" xfId="57" applyFont="1" applyBorder="1" applyAlignment="1" applyProtection="1">
      <alignment vertical="justify"/>
      <protection/>
    </xf>
    <xf numFmtId="0" fontId="17" fillId="0" borderId="0" xfId="57" applyFont="1" applyBorder="1" applyProtection="1">
      <alignment/>
      <protection/>
    </xf>
    <xf numFmtId="0" fontId="17" fillId="0" borderId="0" xfId="57" applyFont="1" applyFill="1" applyAlignment="1" applyProtection="1">
      <alignment horizontal="center" wrapText="1"/>
      <protection/>
    </xf>
    <xf numFmtId="0" fontId="17" fillId="0" borderId="0" xfId="57" applyFont="1" applyAlignment="1" applyProtection="1">
      <alignment horizontal="center" wrapText="1"/>
      <protection/>
    </xf>
    <xf numFmtId="0" fontId="17" fillId="0" borderId="0" xfId="57" applyFont="1" applyAlignment="1" applyProtection="1">
      <alignment horizontal="center" vertical="center" wrapText="1"/>
      <protection/>
    </xf>
    <xf numFmtId="4" fontId="67" fillId="0" borderId="0" xfId="57" applyNumberFormat="1" applyFont="1" applyProtection="1">
      <alignment/>
      <protection/>
    </xf>
    <xf numFmtId="4" fontId="67" fillId="0" borderId="0" xfId="57" applyNumberFormat="1" applyFont="1" applyAlignment="1" applyProtection="1">
      <alignment horizontal="center" vertical="top"/>
      <protection/>
    </xf>
    <xf numFmtId="0" fontId="17" fillId="0" borderId="0" xfId="57" applyFont="1" applyAlignment="1" applyProtection="1">
      <alignment horizontal="center" vertical="top"/>
      <protection/>
    </xf>
    <xf numFmtId="0" fontId="17" fillId="0" borderId="0" xfId="57" applyFont="1" applyFill="1" applyProtection="1">
      <alignment/>
      <protection/>
    </xf>
    <xf numFmtId="4" fontId="17" fillId="0" borderId="0" xfId="57" applyNumberFormat="1" applyFont="1" applyProtection="1">
      <alignment/>
      <protection/>
    </xf>
    <xf numFmtId="0" fontId="17" fillId="0" borderId="0" xfId="57" applyFont="1" applyAlignment="1" applyProtection="1">
      <alignment horizontal="center" vertical="center"/>
      <protection/>
    </xf>
    <xf numFmtId="0" fontId="17" fillId="33" borderId="14" xfId="57" applyFont="1" applyFill="1" applyBorder="1" applyAlignment="1" applyProtection="1">
      <alignment horizontal="center" vertical="center" wrapText="1"/>
      <protection/>
    </xf>
    <xf numFmtId="4" fontId="17" fillId="0" borderId="14" xfId="52" applyNumberFormat="1" applyFont="1" applyFill="1" applyBorder="1" applyAlignment="1" applyProtection="1">
      <alignment horizontal="center" vertical="center"/>
      <protection locked="0"/>
    </xf>
    <xf numFmtId="0" fontId="17" fillId="33" borderId="14" xfId="52" applyFont="1" applyFill="1" applyBorder="1" applyAlignment="1" applyProtection="1">
      <alignment horizontal="left" vertical="center" wrapText="1" indent="7"/>
      <protection/>
    </xf>
    <xf numFmtId="4" fontId="17" fillId="33" borderId="14" xfId="57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52" applyFont="1" applyFill="1" applyBorder="1" applyAlignment="1" applyProtection="1">
      <alignment horizontal="left" vertical="center" wrapText="1" indent="7"/>
      <protection/>
    </xf>
    <xf numFmtId="4" fontId="17" fillId="34" borderId="14" xfId="52" applyNumberFormat="1" applyFont="1" applyFill="1" applyBorder="1" applyAlignment="1" applyProtection="1">
      <alignment horizontal="center" vertical="center"/>
      <protection locked="0"/>
    </xf>
    <xf numFmtId="4" fontId="17" fillId="0" borderId="14" xfId="55" applyNumberFormat="1" applyFont="1" applyFill="1" applyBorder="1" applyAlignment="1" applyProtection="1">
      <alignment horizontal="center" vertical="center"/>
      <protection locked="0"/>
    </xf>
    <xf numFmtId="4" fontId="17" fillId="0" borderId="14" xfId="57" applyNumberFormat="1" applyFont="1" applyFill="1" applyBorder="1" applyAlignment="1" applyProtection="1">
      <alignment horizontal="center" vertical="center" wrapText="1"/>
      <protection/>
    </xf>
    <xf numFmtId="4" fontId="17" fillId="34" borderId="12" xfId="53" applyNumberFormat="1" applyFont="1" applyFill="1" applyBorder="1" applyAlignment="1" applyProtection="1">
      <alignment horizontal="center" vertical="center"/>
      <protection/>
    </xf>
    <xf numFmtId="4" fontId="17" fillId="34" borderId="14" xfId="57" applyNumberFormat="1" applyFont="1" applyFill="1" applyBorder="1" applyAlignment="1" applyProtection="1">
      <alignment horizontal="center" vertical="top"/>
      <protection/>
    </xf>
    <xf numFmtId="4" fontId="17" fillId="34" borderId="17" xfId="57" applyNumberFormat="1" applyFont="1" applyFill="1" applyBorder="1" applyAlignment="1" applyProtection="1">
      <alignment horizontal="center" vertical="top"/>
      <protection/>
    </xf>
    <xf numFmtId="0" fontId="17" fillId="33" borderId="14" xfId="57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4" fontId="68" fillId="34" borderId="14" xfId="0" applyNumberFormat="1" applyFont="1" applyFill="1" applyBorder="1" applyAlignment="1" applyProtection="1">
      <alignment horizontal="center"/>
      <protection/>
    </xf>
    <xf numFmtId="4" fontId="68" fillId="34" borderId="14" xfId="0" applyNumberFormat="1" applyFont="1" applyFill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4" xfId="0" applyFont="1" applyBorder="1" applyAlignment="1">
      <alignment horizontal="center" wrapText="1"/>
    </xf>
    <xf numFmtId="0" fontId="68" fillId="0" borderId="14" xfId="0" applyFont="1" applyBorder="1" applyAlignment="1">
      <alignment horizontal="left" wrapText="1" indent="6"/>
    </xf>
    <xf numFmtId="49" fontId="68" fillId="0" borderId="14" xfId="0" applyNumberFormat="1" applyFont="1" applyBorder="1" applyAlignment="1">
      <alignment horizontal="center"/>
    </xf>
    <xf numFmtId="0" fontId="68" fillId="0" borderId="14" xfId="0" applyFont="1" applyBorder="1" applyAlignment="1">
      <alignment horizontal="left" wrapText="1" indent="2"/>
    </xf>
    <xf numFmtId="0" fontId="68" fillId="0" borderId="14" xfId="0" applyFont="1" applyBorder="1" applyAlignment="1" applyProtection="1">
      <alignment horizontal="center"/>
      <protection/>
    </xf>
    <xf numFmtId="4" fontId="69" fillId="34" borderId="14" xfId="0" applyNumberFormat="1" applyFont="1" applyFill="1" applyBorder="1" applyAlignment="1" applyProtection="1">
      <alignment horizontal="center"/>
      <protection/>
    </xf>
    <xf numFmtId="4" fontId="69" fillId="34" borderId="14" xfId="0" applyNumberFormat="1" applyFont="1" applyFill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4" xfId="0" applyFont="1" applyBorder="1" applyAlignment="1">
      <alignment horizontal="center" wrapText="1"/>
    </xf>
    <xf numFmtId="0" fontId="69" fillId="0" borderId="14" xfId="0" applyFont="1" applyBorder="1" applyAlignment="1">
      <alignment horizontal="left" wrapText="1" indent="2"/>
    </xf>
    <xf numFmtId="49" fontId="69" fillId="0" borderId="14" xfId="0" applyNumberFormat="1" applyFont="1" applyBorder="1" applyAlignment="1">
      <alignment horizontal="center"/>
    </xf>
    <xf numFmtId="4" fontId="68" fillId="0" borderId="14" xfId="0" applyNumberFormat="1" applyFont="1" applyBorder="1" applyAlignment="1" applyProtection="1">
      <alignment horizontal="center"/>
      <protection locked="0"/>
    </xf>
    <xf numFmtId="0" fontId="68" fillId="0" borderId="14" xfId="0" applyFont="1" applyBorder="1" applyAlignment="1">
      <alignment horizontal="left" wrapText="1" indent="3"/>
    </xf>
    <xf numFmtId="0" fontId="69" fillId="0" borderId="14" xfId="0" applyFont="1" applyBorder="1" applyAlignment="1">
      <alignment horizontal="left" wrapText="1" indent="1"/>
    </xf>
    <xf numFmtId="4" fontId="68" fillId="0" borderId="14" xfId="0" applyNumberFormat="1" applyFont="1" applyBorder="1" applyAlignment="1" applyProtection="1">
      <alignment horizontal="center"/>
      <protection/>
    </xf>
    <xf numFmtId="4" fontId="68" fillId="0" borderId="14" xfId="0" applyNumberFormat="1" applyFont="1" applyBorder="1" applyAlignment="1">
      <alignment horizontal="center"/>
    </xf>
    <xf numFmtId="0" fontId="68" fillId="0" borderId="14" xfId="0" applyFont="1" applyBorder="1" applyAlignment="1">
      <alignment horizontal="left" wrapText="1" indent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/>
    </xf>
    <xf numFmtId="0" fontId="17" fillId="33" borderId="14" xfId="57" applyFont="1" applyFill="1" applyBorder="1" applyAlignment="1" applyProtection="1">
      <alignment horizontal="center" vertical="center" wrapText="1"/>
      <protection/>
    </xf>
    <xf numFmtId="4" fontId="17" fillId="35" borderId="14" xfId="52" applyNumberFormat="1" applyFont="1" applyFill="1" applyBorder="1" applyAlignment="1" applyProtection="1">
      <alignment horizontal="center" vertical="center"/>
      <protection locked="0"/>
    </xf>
    <xf numFmtId="4" fontId="17" fillId="35" borderId="14" xfId="57" applyNumberFormat="1" applyFont="1" applyFill="1" applyBorder="1" applyAlignment="1" applyProtection="1">
      <alignment horizontal="center" vertical="center" wrapText="1"/>
      <protection/>
    </xf>
    <xf numFmtId="0" fontId="17" fillId="35" borderId="14" xfId="52" applyFont="1" applyFill="1" applyBorder="1" applyAlignment="1" applyProtection="1">
      <alignment horizontal="center" vertical="center"/>
      <protection/>
    </xf>
    <xf numFmtId="0" fontId="17" fillId="35" borderId="14" xfId="52" applyFont="1" applyFill="1" applyBorder="1" applyAlignment="1" applyProtection="1">
      <alignment horizontal="center" vertical="center" wrapText="1"/>
      <protection/>
    </xf>
    <xf numFmtId="0" fontId="17" fillId="35" borderId="14" xfId="52" applyFont="1" applyFill="1" applyBorder="1" applyAlignment="1" applyProtection="1">
      <alignment horizontal="left" vertical="center" wrapText="1" indent="2"/>
      <protection/>
    </xf>
    <xf numFmtId="4" fontId="16" fillId="34" borderId="14" xfId="52" applyNumberFormat="1" applyFont="1" applyFill="1" applyBorder="1" applyAlignment="1" applyProtection="1">
      <alignment horizontal="center" vertical="center" wrapText="1"/>
      <protection/>
    </xf>
    <xf numFmtId="4" fontId="17" fillId="0" borderId="14" xfId="52" applyNumberFormat="1" applyFont="1" applyFill="1" applyBorder="1" applyAlignment="1" applyProtection="1">
      <alignment horizontal="center" vertical="center" wrapText="1"/>
      <protection locked="0"/>
    </xf>
    <xf numFmtId="4" fontId="17" fillId="34" borderId="14" xfId="52" applyNumberFormat="1" applyFont="1" applyFill="1" applyBorder="1" applyAlignment="1" applyProtection="1">
      <alignment horizontal="center" vertical="center" wrapText="1"/>
      <protection/>
    </xf>
    <xf numFmtId="0" fontId="17" fillId="0" borderId="14" xfId="52" applyFont="1" applyFill="1" applyBorder="1" applyAlignment="1" applyProtection="1">
      <alignment horizontal="left" vertical="center" wrapText="1" indent="5"/>
      <protection locked="0"/>
    </xf>
    <xf numFmtId="0" fontId="17" fillId="35" borderId="14" xfId="57" applyNumberFormat="1" applyFont="1" applyFill="1" applyBorder="1" applyAlignment="1" applyProtection="1">
      <alignment horizontal="center" vertical="center" wrapText="1"/>
      <protection/>
    </xf>
    <xf numFmtId="0" fontId="17" fillId="35" borderId="14" xfId="52" applyFont="1" applyFill="1" applyBorder="1" applyAlignment="1" applyProtection="1">
      <alignment horizontal="left" vertical="center" wrapText="1" indent="4"/>
      <protection/>
    </xf>
    <xf numFmtId="0" fontId="17" fillId="0" borderId="14" xfId="52" applyFont="1" applyFill="1" applyBorder="1" applyAlignment="1" applyProtection="1">
      <alignment horizontal="left" vertical="center" wrapText="1" indent="4"/>
      <protection locked="0"/>
    </xf>
    <xf numFmtId="0" fontId="17" fillId="35" borderId="14" xfId="57" applyFont="1" applyFill="1" applyBorder="1" applyAlignment="1" applyProtection="1">
      <alignment horizontal="center" vertical="center" wrapText="1"/>
      <protection/>
    </xf>
    <xf numFmtId="0" fontId="17" fillId="35" borderId="14" xfId="52" applyFont="1" applyFill="1" applyBorder="1" applyAlignment="1" applyProtection="1">
      <alignment horizontal="left" vertical="center" wrapText="1" indent="3"/>
      <protection/>
    </xf>
    <xf numFmtId="4" fontId="17" fillId="35" borderId="14" xfId="52" applyNumberFormat="1" applyFont="1" applyFill="1" applyBorder="1" applyAlignment="1" applyProtection="1">
      <alignment horizontal="center" vertical="center"/>
      <protection/>
    </xf>
    <xf numFmtId="4" fontId="17" fillId="34" borderId="14" xfId="55" applyNumberFormat="1" applyFont="1" applyFill="1" applyBorder="1" applyAlignment="1" applyProtection="1">
      <alignment horizontal="center" vertical="center" wrapText="1"/>
      <protection/>
    </xf>
    <xf numFmtId="4" fontId="17" fillId="35" borderId="14" xfId="55" applyNumberFormat="1" applyFont="1" applyFill="1" applyBorder="1" applyAlignment="1" applyProtection="1">
      <alignment horizontal="center" vertical="center"/>
      <protection/>
    </xf>
    <xf numFmtId="4" fontId="17" fillId="35" borderId="14" xfId="55" applyNumberFormat="1" applyFont="1" applyFill="1" applyBorder="1" applyAlignment="1" applyProtection="1">
      <alignment horizontal="center" vertical="center" wrapText="1"/>
      <protection/>
    </xf>
    <xf numFmtId="0" fontId="17" fillId="35" borderId="14" xfId="52" applyNumberFormat="1" applyFont="1" applyFill="1" applyBorder="1" applyAlignment="1" applyProtection="1">
      <alignment horizontal="center" vertical="center"/>
      <protection/>
    </xf>
    <xf numFmtId="4" fontId="17" fillId="35" borderId="14" xfId="57" applyNumberFormat="1" applyFont="1" applyFill="1" applyBorder="1" applyAlignment="1" applyProtection="1">
      <alignment horizontal="center" vertical="center" wrapText="1"/>
      <protection locked="0"/>
    </xf>
    <xf numFmtId="4" fontId="17" fillId="35" borderId="14" xfId="52" applyNumberFormat="1" applyFont="1" applyFill="1" applyBorder="1" applyAlignment="1" applyProtection="1">
      <alignment horizontal="center" vertical="center" wrapText="1"/>
      <protection locked="0"/>
    </xf>
    <xf numFmtId="4" fontId="17" fillId="34" borderId="14" xfId="56" applyNumberFormat="1" applyFont="1" applyFill="1" applyBorder="1" applyAlignment="1" applyProtection="1">
      <alignment horizontal="center" vertical="center" wrapText="1"/>
      <protection/>
    </xf>
    <xf numFmtId="0" fontId="17" fillId="36" borderId="14" xfId="52" applyFont="1" applyFill="1" applyBorder="1" applyAlignment="1" applyProtection="1">
      <alignment horizontal="left" vertical="center" wrapText="1" indent="3"/>
      <protection locked="0"/>
    </xf>
    <xf numFmtId="0" fontId="17" fillId="37" borderId="14" xfId="52" applyFont="1" applyFill="1" applyBorder="1" applyAlignment="1" applyProtection="1">
      <alignment horizontal="center" vertical="center" wrapText="1"/>
      <protection/>
    </xf>
    <xf numFmtId="0" fontId="17" fillId="37" borderId="14" xfId="52" applyFont="1" applyFill="1" applyBorder="1" applyAlignment="1" applyProtection="1">
      <alignment horizontal="center" vertical="center"/>
      <protection/>
    </xf>
    <xf numFmtId="0" fontId="17" fillId="36" borderId="14" xfId="52" applyFont="1" applyFill="1" applyBorder="1" applyAlignment="1" applyProtection="1">
      <alignment horizontal="center" vertical="center"/>
      <protection/>
    </xf>
    <xf numFmtId="4" fontId="17" fillId="37" borderId="14" xfId="57" applyNumberFormat="1" applyFont="1" applyFill="1" applyBorder="1" applyAlignment="1" applyProtection="1">
      <alignment horizontal="center" vertical="center" wrapText="1"/>
      <protection locked="0"/>
    </xf>
    <xf numFmtId="4" fontId="17" fillId="37" borderId="14" xfId="57" applyNumberFormat="1" applyFont="1" applyFill="1" applyBorder="1" applyAlignment="1" applyProtection="1">
      <alignment horizontal="center" vertical="center" wrapText="1"/>
      <protection/>
    </xf>
    <xf numFmtId="4" fontId="17" fillId="36" borderId="14" xfId="52" applyNumberFormat="1" applyFont="1" applyFill="1" applyBorder="1" applyAlignment="1" applyProtection="1">
      <alignment horizontal="center" vertical="center"/>
      <protection locked="0"/>
    </xf>
    <xf numFmtId="0" fontId="17" fillId="36" borderId="14" xfId="52" applyFont="1" applyFill="1" applyBorder="1" applyAlignment="1" applyProtection="1">
      <alignment horizontal="left" vertical="center" wrapText="1" indent="5"/>
      <protection locked="0"/>
    </xf>
    <xf numFmtId="0" fontId="17" fillId="36" borderId="14" xfId="57" applyNumberFormat="1" applyFont="1" applyFill="1" applyBorder="1" applyAlignment="1" applyProtection="1">
      <alignment horizontal="center" vertical="center" wrapText="1"/>
      <protection/>
    </xf>
    <xf numFmtId="0" fontId="17" fillId="36" borderId="14" xfId="52" applyFont="1" applyFill="1" applyBorder="1" applyAlignment="1" applyProtection="1">
      <alignment horizontal="left" vertical="center" wrapText="1" indent="4"/>
      <protection locked="0"/>
    </xf>
    <xf numFmtId="0" fontId="17" fillId="37" borderId="14" xfId="57" applyFont="1" applyFill="1" applyBorder="1" applyAlignment="1" applyProtection="1">
      <alignment horizontal="center" vertical="center" wrapText="1"/>
      <protection/>
    </xf>
    <xf numFmtId="4" fontId="17" fillId="36" borderId="14" xfId="52" applyNumberFormat="1" applyFont="1" applyFill="1" applyBorder="1" applyAlignment="1" applyProtection="1">
      <alignment horizontal="center" vertical="center"/>
      <protection/>
    </xf>
    <xf numFmtId="0" fontId="17" fillId="36" borderId="14" xfId="52" applyNumberFormat="1" applyFont="1" applyFill="1" applyBorder="1" applyAlignment="1" applyProtection="1">
      <alignment horizontal="center" vertical="center"/>
      <protection/>
    </xf>
    <xf numFmtId="0" fontId="17" fillId="33" borderId="14" xfId="57" applyFont="1" applyFill="1" applyBorder="1" applyAlignment="1" applyProtection="1">
      <alignment horizontal="center" vertical="center" wrapText="1"/>
      <protection/>
    </xf>
    <xf numFmtId="49" fontId="16" fillId="34" borderId="14" xfId="52" applyNumberFormat="1" applyFont="1" applyFill="1" applyBorder="1" applyAlignment="1" applyProtection="1">
      <alignment horizontal="center" vertical="center"/>
      <protection/>
    </xf>
    <xf numFmtId="0" fontId="17" fillId="38" borderId="14" xfId="57" applyFont="1" applyFill="1" applyBorder="1" applyAlignment="1" applyProtection="1">
      <alignment horizontal="center" vertical="center" wrapText="1"/>
      <protection/>
    </xf>
    <xf numFmtId="0" fontId="17" fillId="38" borderId="14" xfId="57" applyNumberFormat="1" applyFont="1" applyFill="1" applyBorder="1" applyAlignment="1" applyProtection="1">
      <alignment horizontal="center" vertical="center" wrapText="1"/>
      <protection/>
    </xf>
    <xf numFmtId="0" fontId="17" fillId="38" borderId="14" xfId="52" applyFont="1" applyFill="1" applyBorder="1" applyAlignment="1" applyProtection="1">
      <alignment horizontal="left" vertical="center" wrapText="1" indent="1"/>
      <protection/>
    </xf>
    <xf numFmtId="49" fontId="16" fillId="34" borderId="14" xfId="52" applyNumberFormat="1" applyFont="1" applyFill="1" applyBorder="1" applyAlignment="1" applyProtection="1">
      <alignment horizontal="center" vertical="center" wrapText="1"/>
      <protection/>
    </xf>
    <xf numFmtId="49" fontId="17" fillId="34" borderId="14" xfId="52" applyNumberFormat="1" applyFont="1" applyFill="1" applyBorder="1" applyAlignment="1" applyProtection="1">
      <alignment horizontal="center" vertical="center" wrapText="1"/>
      <protection/>
    </xf>
    <xf numFmtId="49" fontId="17" fillId="34" borderId="14" xfId="52" applyNumberFormat="1" applyFont="1" applyFill="1" applyBorder="1" applyAlignment="1" applyProtection="1">
      <alignment horizontal="center" vertical="center"/>
      <protection/>
    </xf>
    <xf numFmtId="4" fontId="17" fillId="0" borderId="14" xfId="57" applyNumberFormat="1" applyFont="1" applyFill="1" applyBorder="1" applyAlignment="1" applyProtection="1">
      <alignment horizontal="center" vertical="center" wrapText="1"/>
      <protection locked="0"/>
    </xf>
    <xf numFmtId="49" fontId="17" fillId="0" borderId="14" xfId="52" applyNumberFormat="1" applyFont="1" applyFill="1" applyBorder="1" applyAlignment="1" applyProtection="1">
      <alignment horizontal="center" vertical="center" wrapText="1"/>
      <protection locked="0"/>
    </xf>
    <xf numFmtId="49" fontId="17" fillId="0" borderId="14" xfId="52" applyNumberFormat="1" applyFont="1" applyFill="1" applyBorder="1" applyAlignment="1" applyProtection="1">
      <alignment horizontal="center" vertical="center"/>
      <protection locked="0"/>
    </xf>
    <xf numFmtId="49" fontId="17" fillId="0" borderId="14" xfId="52" applyNumberFormat="1" applyFont="1" applyFill="1" applyBorder="1" applyAlignment="1" applyProtection="1">
      <alignment horizontal="center" vertical="center" wrapText="1"/>
      <protection/>
    </xf>
    <xf numFmtId="49" fontId="17" fillId="0" borderId="14" xfId="52" applyNumberFormat="1" applyFont="1" applyFill="1" applyBorder="1" applyAlignment="1" applyProtection="1">
      <alignment horizontal="center" vertical="center"/>
      <protection/>
    </xf>
    <xf numFmtId="0" fontId="17" fillId="38" borderId="14" xfId="52" applyFont="1" applyFill="1" applyBorder="1" applyAlignment="1" applyProtection="1">
      <alignment horizontal="center" vertical="center"/>
      <protection/>
    </xf>
    <xf numFmtId="0" fontId="16" fillId="38" borderId="14" xfId="52" applyFont="1" applyFill="1" applyBorder="1" applyAlignment="1" applyProtection="1">
      <alignment horizontal="center" vertical="center"/>
      <protection/>
    </xf>
    <xf numFmtId="0" fontId="16" fillId="38" borderId="14" xfId="52" applyFont="1" applyFill="1" applyBorder="1" applyAlignment="1" applyProtection="1">
      <alignment horizontal="center" vertical="center" wrapText="1"/>
      <protection/>
    </xf>
    <xf numFmtId="0" fontId="16" fillId="38" borderId="14" xfId="52" applyFont="1" applyFill="1" applyBorder="1" applyAlignment="1" applyProtection="1">
      <alignment horizontal="left" vertical="center" wrapText="1"/>
      <protection/>
    </xf>
    <xf numFmtId="4" fontId="17" fillId="0" borderId="14" xfId="52" applyNumberFormat="1" applyFont="1" applyFill="1" applyBorder="1" applyAlignment="1" applyProtection="1">
      <alignment horizontal="center" vertical="center" wrapText="1"/>
      <protection/>
    </xf>
    <xf numFmtId="49" fontId="17" fillId="35" borderId="14" xfId="52" applyNumberFormat="1" applyFont="1" applyFill="1" applyBorder="1" applyAlignment="1" applyProtection="1">
      <alignment horizontal="center" vertical="center" wrapText="1"/>
      <protection/>
    </xf>
    <xf numFmtId="49" fontId="17" fillId="35" borderId="14" xfId="52" applyNumberFormat="1" applyFont="1" applyFill="1" applyBorder="1" applyAlignment="1" applyProtection="1">
      <alignment horizontal="center" vertical="center"/>
      <protection/>
    </xf>
    <xf numFmtId="0" fontId="17" fillId="35" borderId="14" xfId="52" applyFont="1" applyFill="1" applyBorder="1" applyAlignment="1" applyProtection="1">
      <alignment horizontal="left" vertical="center" wrapText="1" indent="6"/>
      <protection/>
    </xf>
    <xf numFmtId="0" fontId="17" fillId="0" borderId="14" xfId="55" applyFont="1" applyFill="1" applyBorder="1" applyAlignment="1" applyProtection="1">
      <alignment horizontal="left" vertical="center" wrapText="1" indent="4"/>
      <protection locked="0"/>
    </xf>
    <xf numFmtId="0" fontId="17" fillId="35" borderId="14" xfId="55" applyFont="1" applyFill="1" applyBorder="1" applyAlignment="1" applyProtection="1">
      <alignment horizontal="center" vertical="center"/>
      <protection/>
    </xf>
    <xf numFmtId="0" fontId="17" fillId="35" borderId="14" xfId="55" applyFont="1" applyFill="1" applyBorder="1" applyAlignment="1" applyProtection="1">
      <alignment horizontal="center" vertical="center" wrapText="1"/>
      <protection/>
    </xf>
    <xf numFmtId="0" fontId="17" fillId="35" borderId="14" xfId="55" applyFont="1" applyFill="1" applyBorder="1" applyAlignment="1" applyProtection="1">
      <alignment horizontal="left" vertical="center" wrapText="1" indent="4"/>
      <protection/>
    </xf>
    <xf numFmtId="49" fontId="17" fillId="0" borderId="14" xfId="52" applyNumberFormat="1" applyFont="1" applyFill="1" applyBorder="1" applyAlignment="1" applyProtection="1">
      <alignment horizontal="left" vertical="center" wrapText="1" indent="7"/>
      <protection locked="0"/>
    </xf>
    <xf numFmtId="49" fontId="17" fillId="0" borderId="14" xfId="52" applyNumberFormat="1" applyFont="1" applyFill="1" applyBorder="1" applyAlignment="1" applyProtection="1">
      <alignment horizontal="left" vertical="center" wrapText="1" indent="6"/>
      <protection/>
    </xf>
    <xf numFmtId="0" fontId="17" fillId="0" borderId="14" xfId="52" applyFont="1" applyFill="1" applyBorder="1" applyAlignment="1" applyProtection="1">
      <alignment horizontal="left" vertical="center" wrapText="1" indent="7"/>
      <protection locked="0"/>
    </xf>
    <xf numFmtId="0" fontId="17" fillId="0" borderId="14" xfId="52" applyFont="1" applyFill="1" applyBorder="1" applyAlignment="1" applyProtection="1">
      <alignment horizontal="left" vertical="center" wrapText="1" indent="6"/>
      <protection locked="0"/>
    </xf>
    <xf numFmtId="0" fontId="17" fillId="35" borderId="14" xfId="52" applyFont="1" applyFill="1" applyBorder="1" applyAlignment="1" applyProtection="1">
      <alignment horizontal="left" vertical="center" wrapText="1" indent="5"/>
      <protection/>
    </xf>
    <xf numFmtId="49" fontId="17" fillId="0" borderId="14" xfId="52" applyNumberFormat="1" applyFont="1" applyFill="1" applyBorder="1" applyAlignment="1" applyProtection="1">
      <alignment horizontal="left" vertical="center" wrapText="1" indent="4"/>
      <protection/>
    </xf>
    <xf numFmtId="49" fontId="17" fillId="0" borderId="14" xfId="52" applyNumberFormat="1" applyFont="1" applyFill="1" applyBorder="1" applyAlignment="1" applyProtection="1">
      <alignment horizontal="left" vertical="center" wrapText="1" indent="5"/>
      <protection locked="0"/>
    </xf>
    <xf numFmtId="49" fontId="17" fillId="33" borderId="14" xfId="57" applyNumberFormat="1" applyFont="1" applyFill="1" applyBorder="1" applyAlignment="1" applyProtection="1">
      <alignment horizontal="center" vertical="center" wrapText="1"/>
      <protection/>
    </xf>
    <xf numFmtId="49" fontId="17" fillId="0" borderId="0" xfId="57" applyNumberFormat="1" applyFont="1" applyFill="1" applyAlignment="1" applyProtection="1">
      <alignment horizontal="center" wrapText="1"/>
      <protection/>
    </xf>
    <xf numFmtId="49" fontId="17" fillId="0" borderId="0" xfId="57" applyNumberFormat="1" applyFont="1" applyFill="1" applyProtection="1">
      <alignment/>
      <protection/>
    </xf>
    <xf numFmtId="49" fontId="17" fillId="37" borderId="14" xfId="52" applyNumberFormat="1" applyFont="1" applyFill="1" applyBorder="1" applyAlignment="1" applyProtection="1">
      <alignment horizontal="left" vertical="center" wrapText="1" indent="7"/>
      <protection locked="0"/>
    </xf>
    <xf numFmtId="0" fontId="17" fillId="36" borderId="14" xfId="52" applyFont="1" applyFill="1" applyBorder="1" applyAlignment="1" applyProtection="1">
      <alignment horizontal="center" vertical="center" wrapText="1"/>
      <protection/>
    </xf>
    <xf numFmtId="49" fontId="17" fillId="36" borderId="14" xfId="52" applyNumberFormat="1" applyFont="1" applyFill="1" applyBorder="1" applyAlignment="1" applyProtection="1">
      <alignment horizontal="center" vertical="center" wrapText="1"/>
      <protection locked="0"/>
    </xf>
    <xf numFmtId="4" fontId="17" fillId="36" borderId="14" xfId="52" applyNumberFormat="1" applyFont="1" applyFill="1" applyBorder="1" applyAlignment="1" applyProtection="1">
      <alignment horizontal="center" vertical="center" wrapText="1"/>
      <protection locked="0"/>
    </xf>
    <xf numFmtId="4" fontId="17" fillId="36" borderId="14" xfId="52" applyNumberFormat="1" applyFont="1" applyFill="1" applyBorder="1" applyAlignment="1" applyProtection="1">
      <alignment horizontal="center" vertical="center" wrapText="1"/>
      <protection/>
    </xf>
    <xf numFmtId="49" fontId="17" fillId="36" borderId="14" xfId="52" applyNumberFormat="1" applyFont="1" applyFill="1" applyBorder="1" applyAlignment="1" applyProtection="1">
      <alignment horizontal="left" vertical="center" wrapText="1" indent="7"/>
      <protection locked="0"/>
    </xf>
    <xf numFmtId="49" fontId="17" fillId="36" borderId="14" xfId="52" applyNumberFormat="1" applyFont="1" applyFill="1" applyBorder="1" applyAlignment="1" applyProtection="1">
      <alignment horizontal="center" vertical="center"/>
      <protection locked="0"/>
    </xf>
    <xf numFmtId="0" fontId="17" fillId="36" borderId="14" xfId="57" applyFont="1" applyFill="1" applyBorder="1" applyAlignment="1" applyProtection="1">
      <alignment horizontal="center" vertical="center" wrapText="1"/>
      <protection/>
    </xf>
    <xf numFmtId="0" fontId="17" fillId="36" borderId="14" xfId="52" applyFont="1" applyFill="1" applyBorder="1" applyAlignment="1" applyProtection="1">
      <alignment horizontal="left" vertical="center" wrapText="1" indent="6"/>
      <protection locked="0"/>
    </xf>
    <xf numFmtId="0" fontId="17" fillId="36" borderId="14" xfId="52" applyFont="1" applyFill="1" applyBorder="1" applyAlignment="1" applyProtection="1">
      <alignment horizontal="left" vertical="center" wrapText="1" indent="7"/>
      <protection locked="0"/>
    </xf>
    <xf numFmtId="0" fontId="17" fillId="33" borderId="14" xfId="57" applyFont="1" applyFill="1" applyBorder="1" applyAlignment="1" applyProtection="1">
      <alignment horizontal="center" vertical="center" wrapText="1"/>
      <protection/>
    </xf>
    <xf numFmtId="4" fontId="17" fillId="0" borderId="12" xfId="53" applyNumberFormat="1" applyFont="1" applyFill="1" applyBorder="1" applyAlignment="1" applyProtection="1">
      <alignment horizontal="center" vertical="center"/>
      <protection/>
    </xf>
    <xf numFmtId="4" fontId="17" fillId="0" borderId="14" xfId="57" applyNumberFormat="1" applyFont="1" applyFill="1" applyBorder="1" applyAlignment="1" applyProtection="1">
      <alignment horizontal="center" vertical="top"/>
      <protection/>
    </xf>
    <xf numFmtId="4" fontId="17" fillId="33" borderId="17" xfId="57" applyNumberFormat="1" applyFont="1" applyFill="1" applyBorder="1" applyAlignment="1" applyProtection="1">
      <alignment horizontal="center" vertical="top"/>
      <protection/>
    </xf>
    <xf numFmtId="0" fontId="17" fillId="33" borderId="14" xfId="57" applyFont="1" applyFill="1" applyBorder="1" applyAlignment="1" applyProtection="1">
      <alignment horizontal="center" vertical="center" wrapText="1"/>
      <protection/>
    </xf>
    <xf numFmtId="0" fontId="17" fillId="33" borderId="14" xfId="57" applyFont="1" applyFill="1" applyBorder="1" applyAlignment="1" applyProtection="1">
      <alignment horizontal="center" vertical="center" wrapText="1"/>
      <protection/>
    </xf>
    <xf numFmtId="0" fontId="71" fillId="39" borderId="20" xfId="0" applyFont="1" applyFill="1" applyBorder="1" applyAlignment="1">
      <alignment horizontal="left"/>
    </xf>
    <xf numFmtId="0" fontId="71" fillId="39" borderId="0" xfId="0" applyFont="1" applyFill="1" applyAlignment="1">
      <alignment horizontal="left"/>
    </xf>
    <xf numFmtId="0" fontId="71" fillId="39" borderId="15" xfId="0" applyFont="1" applyFill="1" applyBorder="1" applyAlignment="1">
      <alignment horizontal="left"/>
    </xf>
    <xf numFmtId="0" fontId="57" fillId="34" borderId="21" xfId="0" applyFont="1" applyFill="1" applyBorder="1" applyAlignment="1">
      <alignment horizontal="left"/>
    </xf>
    <xf numFmtId="0" fontId="57" fillId="34" borderId="13" xfId="0" applyFont="1" applyFill="1" applyBorder="1" applyAlignment="1">
      <alignment horizontal="left"/>
    </xf>
    <xf numFmtId="0" fontId="57" fillId="34" borderId="22" xfId="0" applyFont="1" applyFill="1" applyBorder="1" applyAlignment="1">
      <alignment horizontal="left"/>
    </xf>
    <xf numFmtId="0" fontId="0" fillId="39" borderId="20" xfId="0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15" xfId="0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9" borderId="0" xfId="0" applyFont="1" applyFill="1" applyBorder="1" applyAlignment="1">
      <alignment horizontal="left"/>
    </xf>
    <xf numFmtId="0" fontId="0" fillId="39" borderId="15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57" fillId="39" borderId="21" xfId="0" applyFont="1" applyFill="1" applyBorder="1" applyAlignment="1">
      <alignment horizontal="left"/>
    </xf>
    <xf numFmtId="0" fontId="57" fillId="39" borderId="13" xfId="0" applyFont="1" applyFill="1" applyBorder="1" applyAlignment="1">
      <alignment horizontal="left"/>
    </xf>
    <xf numFmtId="0" fontId="57" fillId="39" borderId="22" xfId="0" applyFont="1" applyFill="1" applyBorder="1" applyAlignment="1">
      <alignment horizontal="left"/>
    </xf>
    <xf numFmtId="0" fontId="0" fillId="39" borderId="16" xfId="0" applyFill="1" applyBorder="1" applyAlignment="1">
      <alignment horizontal="left"/>
    </xf>
    <xf numFmtId="0" fontId="0" fillId="39" borderId="23" xfId="0" applyFill="1" applyBorder="1" applyAlignment="1">
      <alignment horizontal="left"/>
    </xf>
    <xf numFmtId="0" fontId="0" fillId="39" borderId="24" xfId="0" applyFill="1" applyBorder="1" applyAlignment="1">
      <alignment horizontal="left"/>
    </xf>
    <xf numFmtId="0" fontId="0" fillId="40" borderId="0" xfId="0" applyFont="1" applyFill="1" applyAlignment="1">
      <alignment horizontal="left"/>
    </xf>
    <xf numFmtId="0" fontId="0" fillId="39" borderId="21" xfId="0" applyFill="1" applyBorder="1" applyAlignment="1">
      <alignment horizontal="left"/>
    </xf>
    <xf numFmtId="0" fontId="0" fillId="39" borderId="13" xfId="0" applyFont="1" applyFill="1" applyBorder="1" applyAlignment="1">
      <alignment horizontal="left"/>
    </xf>
    <xf numFmtId="0" fontId="0" fillId="39" borderId="22" xfId="0" applyFont="1" applyFill="1" applyBorder="1" applyAlignment="1">
      <alignment horizontal="left"/>
    </xf>
    <xf numFmtId="0" fontId="9" fillId="0" borderId="0" xfId="52" applyNumberFormat="1" applyFont="1" applyFill="1" applyBorder="1" applyAlignment="1" applyProtection="1">
      <alignment horizontal="left" wrapText="1"/>
      <protection/>
    </xf>
    <xf numFmtId="0" fontId="10" fillId="0" borderId="0" xfId="52" applyNumberFormat="1" applyFont="1" applyFill="1" applyBorder="1" applyAlignment="1" applyProtection="1">
      <alignment horizontal="left"/>
      <protection/>
    </xf>
    <xf numFmtId="0" fontId="7" fillId="0" borderId="23" xfId="52" applyNumberFormat="1" applyFont="1" applyBorder="1" applyAlignment="1" applyProtection="1">
      <alignment horizontal="center" wrapText="1"/>
      <protection/>
    </xf>
    <xf numFmtId="0" fontId="7" fillId="0" borderId="23" xfId="52" applyNumberFormat="1" applyFont="1" applyBorder="1" applyAlignment="1" applyProtection="1">
      <alignment horizontal="center"/>
      <protection/>
    </xf>
    <xf numFmtId="0" fontId="10" fillId="0" borderId="0" xfId="52" applyNumberFormat="1" applyFont="1" applyBorder="1" applyAlignment="1" applyProtection="1">
      <alignment horizontal="left" wrapText="1"/>
      <protection/>
    </xf>
    <xf numFmtId="0" fontId="10" fillId="0" borderId="0" xfId="52" applyNumberFormat="1" applyFont="1" applyBorder="1" applyAlignment="1" applyProtection="1">
      <alignment horizontal="left" vertical="top"/>
      <protection/>
    </xf>
    <xf numFmtId="0" fontId="7" fillId="0" borderId="0" xfId="52" applyNumberFormat="1" applyFont="1" applyAlignment="1" applyProtection="1">
      <alignment horizontal="center" vertical="center" wrapText="1"/>
      <protection/>
    </xf>
    <xf numFmtId="0" fontId="7" fillId="0" borderId="0" xfId="52" applyFont="1" applyAlignment="1" applyProtection="1">
      <alignment horizontal="center"/>
      <protection/>
    </xf>
    <xf numFmtId="0" fontId="7" fillId="0" borderId="23" xfId="52" applyFont="1" applyBorder="1" applyAlignment="1" applyProtection="1">
      <alignment horizontal="center"/>
      <protection/>
    </xf>
    <xf numFmtId="0" fontId="9" fillId="0" borderId="0" xfId="52" applyFont="1" applyBorder="1" applyAlignment="1" applyProtection="1">
      <alignment horizontal="center"/>
      <protection/>
    </xf>
    <xf numFmtId="49" fontId="9" fillId="0" borderId="23" xfId="52" applyNumberFormat="1" applyFont="1" applyBorder="1" applyAlignment="1" applyProtection="1">
      <alignment horizontal="left"/>
      <protection/>
    </xf>
    <xf numFmtId="49" fontId="9" fillId="0" borderId="19" xfId="52" applyNumberFormat="1" applyFont="1" applyBorder="1" applyAlignment="1" applyProtection="1">
      <alignment horizontal="left" vertical="center"/>
      <protection/>
    </xf>
    <xf numFmtId="49" fontId="9" fillId="0" borderId="18" xfId="52" applyNumberFormat="1" applyFont="1" applyBorder="1" applyAlignment="1" applyProtection="1">
      <alignment horizontal="left" vertical="center"/>
      <protection/>
    </xf>
    <xf numFmtId="49" fontId="9" fillId="0" borderId="19" xfId="52" applyNumberFormat="1" applyFont="1" applyBorder="1" applyAlignment="1" applyProtection="1">
      <alignment horizontal="center" vertical="top" wrapText="1"/>
      <protection/>
    </xf>
    <xf numFmtId="49" fontId="9" fillId="0" borderId="18" xfId="52" applyNumberFormat="1" applyFont="1" applyBorder="1" applyAlignment="1" applyProtection="1">
      <alignment horizontal="center" vertical="top"/>
      <protection/>
    </xf>
    <xf numFmtId="49" fontId="9" fillId="0" borderId="17" xfId="52" applyNumberFormat="1" applyFont="1" applyBorder="1" applyAlignment="1" applyProtection="1">
      <alignment horizontal="center" vertical="top"/>
      <protection/>
    </xf>
    <xf numFmtId="49" fontId="7" fillId="0" borderId="0" xfId="52" applyNumberFormat="1" applyFont="1" applyAlignment="1" applyProtection="1">
      <alignment horizontal="center"/>
      <protection/>
    </xf>
    <xf numFmtId="49" fontId="9" fillId="0" borderId="19" xfId="52" applyNumberFormat="1" applyFont="1" applyBorder="1" applyAlignment="1" applyProtection="1">
      <alignment horizontal="center"/>
      <protection/>
    </xf>
    <xf numFmtId="49" fontId="9" fillId="0" borderId="18" xfId="52" applyNumberFormat="1" applyFont="1" applyBorder="1" applyAlignment="1" applyProtection="1">
      <alignment horizontal="center"/>
      <protection/>
    </xf>
    <xf numFmtId="49" fontId="9" fillId="0" borderId="17" xfId="52" applyNumberFormat="1" applyFont="1" applyBorder="1" applyAlignment="1" applyProtection="1">
      <alignment horizontal="center"/>
      <protection/>
    </xf>
    <xf numFmtId="49" fontId="9" fillId="0" borderId="17" xfId="52" applyNumberFormat="1" applyFont="1" applyBorder="1" applyAlignment="1" applyProtection="1">
      <alignment horizontal="left" vertical="center"/>
      <protection/>
    </xf>
    <xf numFmtId="49" fontId="10" fillId="0" borderId="0" xfId="52" applyNumberFormat="1" applyFont="1" applyFill="1" applyBorder="1" applyAlignment="1" applyProtection="1">
      <alignment horizontal="center"/>
      <protection locked="0"/>
    </xf>
    <xf numFmtId="49" fontId="9" fillId="0" borderId="23" xfId="52" applyNumberFormat="1" applyFont="1" applyBorder="1" applyAlignment="1" applyProtection="1">
      <alignment horizontal="center"/>
      <protection/>
    </xf>
    <xf numFmtId="0" fontId="13" fillId="0" borderId="0" xfId="52" applyNumberFormat="1" applyFont="1" applyAlignment="1" applyProtection="1">
      <alignment horizontal="center" vertical="center" wrapText="1"/>
      <protection/>
    </xf>
    <xf numFmtId="49" fontId="9" fillId="0" borderId="16" xfId="52" applyNumberFormat="1" applyFont="1" applyBorder="1" applyAlignment="1" applyProtection="1">
      <alignment horizontal="left" vertical="center"/>
      <protection/>
    </xf>
    <xf numFmtId="49" fontId="9" fillId="0" borderId="23" xfId="52" applyNumberFormat="1" applyFont="1" applyBorder="1" applyAlignment="1" applyProtection="1">
      <alignment horizontal="left" vertical="center"/>
      <protection/>
    </xf>
    <xf numFmtId="0" fontId="13" fillId="0" borderId="0" xfId="52" applyNumberFormat="1" applyFont="1" applyAlignment="1" applyProtection="1">
      <alignment horizontal="center" vertical="center" shrinkToFit="1"/>
      <protection/>
    </xf>
    <xf numFmtId="0" fontId="7" fillId="0" borderId="23" xfId="52" applyFont="1" applyBorder="1" applyAlignment="1" applyProtection="1">
      <alignment horizontal="left" vertical="center"/>
      <protection/>
    </xf>
    <xf numFmtId="0" fontId="7" fillId="0" borderId="24" xfId="52" applyFont="1" applyBorder="1" applyAlignment="1" applyProtection="1">
      <alignment horizontal="left" vertical="center"/>
      <protection/>
    </xf>
    <xf numFmtId="0" fontId="7" fillId="0" borderId="0" xfId="52" applyFont="1" applyBorder="1" applyAlignment="1" applyProtection="1">
      <alignment horizontal="center"/>
      <protection/>
    </xf>
    <xf numFmtId="4" fontId="7" fillId="0" borderId="23" xfId="52" applyNumberFormat="1" applyFont="1" applyBorder="1" applyAlignment="1" applyProtection="1">
      <alignment horizontal="center"/>
      <protection locked="0"/>
    </xf>
    <xf numFmtId="0" fontId="7" fillId="0" borderId="13" xfId="52" applyFont="1" applyBorder="1" applyAlignment="1" applyProtection="1">
      <alignment horizontal="center"/>
      <protection/>
    </xf>
    <xf numFmtId="0" fontId="17" fillId="0" borderId="19" xfId="57" applyFont="1" applyFill="1" applyBorder="1" applyAlignment="1" applyProtection="1">
      <alignment horizontal="center" vertical="top" wrapText="1"/>
      <protection/>
    </xf>
    <xf numFmtId="0" fontId="17" fillId="0" borderId="17" xfId="57" applyFont="1" applyFill="1" applyBorder="1" applyAlignment="1" applyProtection="1">
      <alignment horizontal="center" vertical="top" wrapText="1"/>
      <protection/>
    </xf>
    <xf numFmtId="0" fontId="17" fillId="0" borderId="10" xfId="57" applyFont="1" applyFill="1" applyBorder="1" applyAlignment="1" applyProtection="1">
      <alignment horizontal="center" vertical="center" wrapText="1"/>
      <protection/>
    </xf>
    <xf numFmtId="0" fontId="17" fillId="0" borderId="11" xfId="57" applyFont="1" applyFill="1" applyBorder="1" applyAlignment="1" applyProtection="1">
      <alignment horizontal="center" vertical="center" wrapText="1"/>
      <protection/>
    </xf>
    <xf numFmtId="0" fontId="17" fillId="0" borderId="12" xfId="57" applyFont="1" applyFill="1" applyBorder="1" applyAlignment="1" applyProtection="1">
      <alignment horizontal="center" vertical="center" wrapText="1"/>
      <protection/>
    </xf>
    <xf numFmtId="0" fontId="17" fillId="33" borderId="19" xfId="57" applyFont="1" applyFill="1" applyBorder="1" applyAlignment="1" applyProtection="1">
      <alignment horizontal="center" vertical="center" wrapText="1"/>
      <protection/>
    </xf>
    <xf numFmtId="0" fontId="17" fillId="33" borderId="18" xfId="57" applyFont="1" applyFill="1" applyBorder="1" applyAlignment="1" applyProtection="1">
      <alignment horizontal="center" vertical="center" wrapText="1"/>
      <protection/>
    </xf>
    <xf numFmtId="0" fontId="17" fillId="33" borderId="17" xfId="57" applyFont="1" applyFill="1" applyBorder="1" applyAlignment="1" applyProtection="1">
      <alignment horizontal="center" vertical="center" wrapText="1"/>
      <protection/>
    </xf>
    <xf numFmtId="0" fontId="16" fillId="0" borderId="0" xfId="57" applyFont="1" applyBorder="1" applyAlignment="1" applyProtection="1">
      <alignment horizontal="center" vertical="center" wrapText="1"/>
      <protection/>
    </xf>
    <xf numFmtId="0" fontId="17" fillId="33" borderId="14" xfId="57" applyFont="1" applyFill="1" applyBorder="1" applyAlignment="1" applyProtection="1">
      <alignment horizontal="center" vertical="center" wrapText="1"/>
      <protection/>
    </xf>
    <xf numFmtId="0" fontId="17" fillId="33" borderId="10" xfId="57" applyFont="1" applyFill="1" applyBorder="1" applyAlignment="1" applyProtection="1">
      <alignment horizontal="center" vertical="top" wrapText="1"/>
      <protection/>
    </xf>
    <xf numFmtId="0" fontId="17" fillId="33" borderId="12" xfId="57" applyFont="1" applyFill="1" applyBorder="1" applyAlignment="1" applyProtection="1">
      <alignment horizontal="center" vertical="top" wrapText="1"/>
      <protection/>
    </xf>
    <xf numFmtId="0" fontId="19" fillId="0" borderId="0" xfId="57" applyFont="1" applyBorder="1" applyAlignment="1" applyProtection="1">
      <alignment horizontal="center" vertical="justify"/>
      <protection/>
    </xf>
    <xf numFmtId="0" fontId="7" fillId="0" borderId="0" xfId="52" applyFont="1" applyAlignment="1" applyProtection="1">
      <alignment horizontal="left"/>
      <protection/>
    </xf>
    <xf numFmtId="0" fontId="17" fillId="0" borderId="10" xfId="53" applyFont="1" applyFill="1" applyBorder="1" applyAlignment="1" applyProtection="1">
      <alignment horizontal="center" vertical="center" wrapText="1"/>
      <protection/>
    </xf>
    <xf numFmtId="0" fontId="17" fillId="0" borderId="11" xfId="53" applyFont="1" applyFill="1" applyBorder="1" applyAlignment="1" applyProtection="1">
      <alignment horizontal="center" vertical="center" wrapText="1"/>
      <protection/>
    </xf>
    <xf numFmtId="0" fontId="17" fillId="0" borderId="12" xfId="53" applyFont="1" applyFill="1" applyBorder="1" applyAlignment="1" applyProtection="1">
      <alignment horizontal="center" vertical="center" wrapText="1"/>
      <protection/>
    </xf>
    <xf numFmtId="0" fontId="17" fillId="0" borderId="10" xfId="57" applyFont="1" applyFill="1" applyBorder="1" applyAlignment="1" applyProtection="1">
      <alignment horizontal="center" vertical="top" wrapText="1"/>
      <protection/>
    </xf>
    <xf numFmtId="0" fontId="17" fillId="0" borderId="12" xfId="57" applyFont="1" applyFill="1" applyBorder="1" applyAlignment="1" applyProtection="1">
      <alignment horizontal="center" vertical="top" wrapText="1"/>
      <protection/>
    </xf>
    <xf numFmtId="0" fontId="17" fillId="33" borderId="10" xfId="57" applyFont="1" applyFill="1" applyBorder="1" applyAlignment="1" applyProtection="1">
      <alignment horizontal="center" vertical="center" wrapText="1"/>
      <protection/>
    </xf>
    <xf numFmtId="0" fontId="17" fillId="33" borderId="11" xfId="57" applyFont="1" applyFill="1" applyBorder="1" applyAlignment="1" applyProtection="1">
      <alignment horizontal="center" vertical="center" wrapText="1"/>
      <protection/>
    </xf>
    <xf numFmtId="0" fontId="17" fillId="33" borderId="12" xfId="57" applyFont="1" applyFill="1" applyBorder="1" applyAlignment="1" applyProtection="1">
      <alignment horizontal="center" vertical="center" wrapText="1"/>
      <protection/>
    </xf>
    <xf numFmtId="0" fontId="69" fillId="0" borderId="0" xfId="0" applyFont="1" applyAlignment="1">
      <alignment horizontal="center"/>
    </xf>
    <xf numFmtId="0" fontId="17" fillId="33" borderId="14" xfId="57" applyFont="1" applyFill="1" applyBorder="1" applyAlignment="1" applyProtection="1">
      <alignment horizontal="center" vertical="top" wrapText="1"/>
      <protection/>
    </xf>
    <xf numFmtId="0" fontId="17" fillId="0" borderId="10" xfId="53" applyFont="1" applyFill="1" applyBorder="1" applyAlignment="1" applyProtection="1">
      <alignment horizontal="center" vertical="top" wrapText="1"/>
      <protection/>
    </xf>
    <xf numFmtId="0" fontId="17" fillId="0" borderId="12" xfId="53" applyFont="1" applyFill="1" applyBorder="1" applyAlignment="1" applyProtection="1">
      <alignment horizontal="center" vertical="top" wrapText="1"/>
      <protection/>
    </xf>
    <xf numFmtId="49" fontId="17" fillId="0" borderId="10" xfId="57" applyNumberFormat="1" applyFont="1" applyFill="1" applyBorder="1" applyAlignment="1" applyProtection="1">
      <alignment horizontal="center" vertical="center" wrapText="1"/>
      <protection/>
    </xf>
    <xf numFmtId="49" fontId="17" fillId="0" borderId="11" xfId="57" applyNumberFormat="1" applyFont="1" applyFill="1" applyBorder="1" applyAlignment="1" applyProtection="1">
      <alignment horizontal="center" vertical="center" wrapText="1"/>
      <protection/>
    </xf>
    <xf numFmtId="49" fontId="17" fillId="0" borderId="12" xfId="57" applyNumberFormat="1" applyFont="1" applyFill="1" applyBorder="1" applyAlignment="1" applyProtection="1">
      <alignment horizontal="center" vertical="center" wrapText="1"/>
      <protection/>
    </xf>
    <xf numFmtId="0" fontId="43" fillId="0" borderId="0" xfId="54" applyNumberFormat="1" applyFont="1" applyFill="1" applyBorder="1" applyAlignment="1">
      <alignment/>
    </xf>
    <xf numFmtId="0" fontId="44" fillId="0" borderId="25" xfId="54" applyNumberFormat="1" applyFont="1" applyFill="1" applyBorder="1" applyAlignment="1">
      <alignment horizontal="center" vertical="top" wrapText="1"/>
    </xf>
    <xf numFmtId="0" fontId="43" fillId="41" borderId="0" xfId="54" applyNumberFormat="1" applyFont="1" applyFill="1" applyBorder="1" applyAlignment="1">
      <alignment horizontal="left" vertical="center" wrapText="1"/>
    </xf>
    <xf numFmtId="0" fontId="43" fillId="0" borderId="0" xfId="54" applyNumberFormat="1" applyFont="1" applyFill="1" applyBorder="1" applyAlignment="1">
      <alignment horizontal="left" vertical="center" wrapText="1"/>
    </xf>
    <xf numFmtId="2" fontId="43" fillId="0" borderId="26" xfId="54" applyNumberFormat="1" applyBorder="1" applyAlignment="1">
      <alignment horizontal="right" vertical="center" wrapText="1"/>
    </xf>
    <xf numFmtId="2" fontId="43" fillId="0" borderId="27" xfId="54" applyNumberFormat="1" applyBorder="1" applyAlignment="1">
      <alignment horizontal="right" vertical="center" wrapText="1"/>
    </xf>
    <xf numFmtId="0" fontId="43" fillId="41" borderId="28" xfId="54" applyNumberFormat="1" applyFont="1" applyFill="1" applyBorder="1" applyAlignment="1">
      <alignment horizontal="center" vertical="center" wrapText="1"/>
    </xf>
    <xf numFmtId="0" fontId="43" fillId="42" borderId="29" xfId="54" applyFill="1" applyBorder="1" applyAlignment="1">
      <alignment horizontal="center" vertical="center" wrapText="1"/>
    </xf>
    <xf numFmtId="0" fontId="43" fillId="41" borderId="29" xfId="54" applyFill="1" applyBorder="1" applyAlignment="1">
      <alignment horizontal="center" vertical="center" wrapText="1"/>
    </xf>
    <xf numFmtId="0" fontId="43" fillId="41" borderId="29" xfId="54" applyFill="1" applyBorder="1" applyAlignment="1">
      <alignment horizontal="left" vertical="center" wrapText="1"/>
    </xf>
    <xf numFmtId="0" fontId="43" fillId="42" borderId="30" xfId="54" applyFill="1" applyBorder="1" applyAlignment="1">
      <alignment horizontal="center" vertical="center" wrapText="1"/>
    </xf>
    <xf numFmtId="0" fontId="43" fillId="41" borderId="30" xfId="54" applyFill="1" applyBorder="1" applyAlignment="1">
      <alignment horizontal="center" vertical="center" wrapText="1"/>
    </xf>
    <xf numFmtId="0" fontId="43" fillId="41" borderId="30" xfId="54" applyFill="1" applyBorder="1" applyAlignment="1">
      <alignment horizontal="left" vertical="center" wrapText="1"/>
    </xf>
    <xf numFmtId="0" fontId="43" fillId="42" borderId="31" xfId="54" applyFill="1" applyBorder="1" applyAlignment="1">
      <alignment horizontal="center" vertical="center" wrapText="1"/>
    </xf>
    <xf numFmtId="0" fontId="43" fillId="41" borderId="31" xfId="54" applyFill="1" applyBorder="1" applyAlignment="1">
      <alignment horizontal="center" vertical="center" wrapText="1"/>
    </xf>
    <xf numFmtId="0" fontId="43" fillId="41" borderId="31" xfId="54" applyFill="1" applyBorder="1" applyAlignment="1">
      <alignment horizontal="left" vertical="center" wrapText="1"/>
    </xf>
    <xf numFmtId="2" fontId="43" fillId="41" borderId="26" xfId="54" applyNumberFormat="1" applyFill="1" applyBorder="1" applyAlignment="1">
      <alignment horizontal="right" vertical="center" wrapText="1"/>
    </xf>
    <xf numFmtId="2" fontId="43" fillId="41" borderId="27" xfId="54" applyNumberFormat="1" applyFill="1" applyBorder="1" applyAlignment="1">
      <alignment horizontal="right" vertical="center" wrapText="1"/>
    </xf>
    <xf numFmtId="0" fontId="43" fillId="42" borderId="28" xfId="54" applyFill="1" applyBorder="1" applyAlignment="1">
      <alignment horizontal="center" vertical="center" wrapText="1"/>
    </xf>
    <xf numFmtId="0" fontId="43" fillId="41" borderId="28" xfId="54" applyFill="1" applyBorder="1" applyAlignment="1">
      <alignment horizontal="center" vertical="center" wrapText="1"/>
    </xf>
    <xf numFmtId="0" fontId="43" fillId="41" borderId="28" xfId="54" applyFill="1" applyBorder="1" applyAlignment="1">
      <alignment horizontal="left" vertical="center" wrapText="1"/>
    </xf>
    <xf numFmtId="4" fontId="43" fillId="0" borderId="26" xfId="59" applyNumberFormat="1" applyBorder="1" applyAlignment="1">
      <alignment horizontal="right" vertical="center" wrapText="1"/>
    </xf>
    <xf numFmtId="4" fontId="43" fillId="0" borderId="27" xfId="59" applyNumberFormat="1" applyBorder="1" applyAlignment="1">
      <alignment horizontal="right" vertical="center" wrapText="1"/>
    </xf>
    <xf numFmtId="0" fontId="43" fillId="41" borderId="28" xfId="59" applyNumberFormat="1" applyFont="1" applyFill="1" applyBorder="1" applyAlignment="1">
      <alignment horizontal="center" vertical="center" wrapText="1"/>
    </xf>
    <xf numFmtId="0" fontId="43" fillId="41" borderId="28" xfId="59" applyFill="1" applyBorder="1" applyAlignment="1">
      <alignment horizontal="center" vertical="center" wrapText="1"/>
    </xf>
    <xf numFmtId="0" fontId="43" fillId="41" borderId="28" xfId="59" applyFill="1" applyBorder="1" applyAlignment="1">
      <alignment horizontal="left" vertical="center" wrapText="1"/>
    </xf>
    <xf numFmtId="0" fontId="43" fillId="41" borderId="29" xfId="59" applyFill="1" applyBorder="1" applyAlignment="1">
      <alignment horizontal="center" vertical="center" wrapText="1"/>
    </xf>
    <xf numFmtId="0" fontId="43" fillId="41" borderId="29" xfId="59" applyFill="1" applyBorder="1" applyAlignment="1">
      <alignment horizontal="left" vertical="center" wrapText="1"/>
    </xf>
    <xf numFmtId="0" fontId="43" fillId="41" borderId="31" xfId="59" applyFill="1" applyBorder="1" applyAlignment="1">
      <alignment horizontal="center" vertical="center" wrapText="1"/>
    </xf>
    <xf numFmtId="0" fontId="43" fillId="41" borderId="31" xfId="59" applyFill="1" applyBorder="1" applyAlignment="1">
      <alignment horizontal="left" vertical="center" wrapText="1"/>
    </xf>
    <xf numFmtId="4" fontId="43" fillId="0" borderId="26" xfId="54" applyNumberFormat="1" applyBorder="1" applyAlignment="1">
      <alignment horizontal="right" vertical="center" wrapText="1"/>
    </xf>
    <xf numFmtId="4" fontId="43" fillId="0" borderId="27" xfId="54" applyNumberFormat="1" applyBorder="1" applyAlignment="1">
      <alignment horizontal="right" vertical="center" wrapText="1"/>
    </xf>
    <xf numFmtId="0" fontId="43" fillId="42" borderId="28" xfId="54" applyNumberFormat="1" applyFont="1" applyFill="1" applyBorder="1" applyAlignment="1">
      <alignment horizontal="center" vertical="center" wrapText="1"/>
    </xf>
    <xf numFmtId="0" fontId="43" fillId="0" borderId="26" xfId="54" applyBorder="1" applyAlignment="1">
      <alignment horizontal="center" vertical="center" wrapText="1"/>
    </xf>
    <xf numFmtId="0" fontId="43" fillId="0" borderId="27" xfId="54" applyBorder="1" applyAlignment="1">
      <alignment horizontal="center" vertical="center" wrapText="1"/>
    </xf>
    <xf numFmtId="0" fontId="43" fillId="0" borderId="28" xfId="54" applyNumberFormat="1" applyFont="1" applyFill="1" applyBorder="1" applyAlignment="1">
      <alignment horizontal="center" vertical="center" wrapText="1"/>
    </xf>
    <xf numFmtId="0" fontId="45" fillId="0" borderId="32" xfId="54" applyFont="1" applyBorder="1" applyAlignment="1">
      <alignment horizontal="center" vertical="center" wrapText="1"/>
    </xf>
    <xf numFmtId="0" fontId="45" fillId="0" borderId="33" xfId="54" applyFont="1" applyBorder="1" applyAlignment="1">
      <alignment horizontal="center" vertical="center" wrapText="1"/>
    </xf>
    <xf numFmtId="0" fontId="45" fillId="0" borderId="26" xfId="54" applyFont="1" applyBorder="1" applyAlignment="1">
      <alignment horizontal="center" vertical="center" wrapText="1"/>
    </xf>
    <xf numFmtId="0" fontId="45" fillId="0" borderId="27" xfId="54" applyFont="1" applyBorder="1" applyAlignment="1">
      <alignment horizontal="center" vertical="center" wrapText="1"/>
    </xf>
    <xf numFmtId="0" fontId="45" fillId="42" borderId="29" xfId="54" applyFont="1" applyFill="1" applyBorder="1" applyAlignment="1">
      <alignment horizontal="center" vertical="center" wrapText="1"/>
    </xf>
    <xf numFmtId="0" fontId="45" fillId="0" borderId="29" xfId="54" applyFont="1" applyBorder="1" applyAlignment="1">
      <alignment horizontal="center" vertical="center" wrapText="1"/>
    </xf>
    <xf numFmtId="0" fontId="45" fillId="0" borderId="34" xfId="54" applyFont="1" applyBorder="1" applyAlignment="1">
      <alignment horizontal="center" vertical="center" wrapText="1"/>
    </xf>
    <xf numFmtId="0" fontId="45" fillId="0" borderId="35" xfId="54" applyFont="1" applyBorder="1" applyAlignment="1">
      <alignment horizontal="center" vertical="center" wrapText="1"/>
    </xf>
    <xf numFmtId="0" fontId="45" fillId="41" borderId="26" xfId="54" applyFont="1" applyFill="1" applyBorder="1" applyAlignment="1">
      <alignment horizontal="center" vertical="center" wrapText="1"/>
    </xf>
    <xf numFmtId="0" fontId="45" fillId="41" borderId="27" xfId="54" applyFont="1" applyFill="1" applyBorder="1" applyAlignment="1">
      <alignment horizontal="center" vertical="center" wrapText="1"/>
    </xf>
    <xf numFmtId="0" fontId="45" fillId="42" borderId="30" xfId="54" applyFont="1" applyFill="1" applyBorder="1" applyAlignment="1">
      <alignment horizontal="center" vertical="center" wrapText="1"/>
    </xf>
    <xf numFmtId="0" fontId="45" fillId="0" borderId="30" xfId="54" applyFont="1" applyBorder="1" applyAlignment="1">
      <alignment horizontal="center" vertical="center" wrapText="1"/>
    </xf>
    <xf numFmtId="0" fontId="45" fillId="41" borderId="36" xfId="54" applyFont="1" applyFill="1" applyBorder="1" applyAlignment="1">
      <alignment horizontal="center" vertical="center" wrapText="1"/>
    </xf>
    <xf numFmtId="0" fontId="45" fillId="42" borderId="31" xfId="54" applyFont="1" applyFill="1" applyBorder="1" applyAlignment="1">
      <alignment horizontal="center" vertical="center" wrapText="1"/>
    </xf>
    <xf numFmtId="0" fontId="45" fillId="0" borderId="31" xfId="54" applyFont="1" applyBorder="1" applyAlignment="1">
      <alignment horizontal="center" vertical="center" wrapText="1"/>
    </xf>
    <xf numFmtId="0" fontId="43" fillId="0" borderId="0" xfId="54" applyNumberFormat="1" applyFont="1" applyFill="1" applyBorder="1" applyAlignment="1">
      <alignment/>
    </xf>
    <xf numFmtId="0" fontId="43" fillId="41" borderId="0" xfId="54" applyNumberFormat="1" applyFont="1" applyFill="1" applyBorder="1" applyAlignment="1">
      <alignment horizontal="left" vertical="center" wrapText="1"/>
    </xf>
    <xf numFmtId="0" fontId="43" fillId="41" borderId="28" xfId="54" applyFill="1" applyBorder="1" applyAlignment="1">
      <alignment horizontal="center" vertical="center" wrapText="1"/>
    </xf>
    <xf numFmtId="0" fontId="43" fillId="41" borderId="28" xfId="54" applyFill="1" applyBorder="1" applyAlignment="1">
      <alignment horizontal="left" vertical="center" wrapText="1"/>
    </xf>
    <xf numFmtId="0" fontId="43" fillId="42" borderId="30" xfId="54" applyFill="1" applyBorder="1" applyAlignment="1">
      <alignment horizontal="center" vertical="center" wrapText="1"/>
    </xf>
    <xf numFmtId="0" fontId="43" fillId="41" borderId="30" xfId="54" applyFill="1" applyBorder="1" applyAlignment="1">
      <alignment horizontal="center" vertical="center" wrapText="1"/>
    </xf>
    <xf numFmtId="0" fontId="43" fillId="41" borderId="30" xfId="54" applyFill="1" applyBorder="1" applyAlignment="1">
      <alignment horizontal="left" vertical="center" wrapText="1"/>
    </xf>
    <xf numFmtId="0" fontId="45" fillId="0" borderId="0" xfId="54" applyNumberFormat="1" applyFont="1" applyFill="1" applyBorder="1" applyAlignment="1">
      <alignment horizontal="center" vertical="center" wrapText="1"/>
    </xf>
    <xf numFmtId="2" fontId="43" fillId="0" borderId="28" xfId="54" applyNumberFormat="1" applyFont="1" applyFill="1" applyBorder="1" applyAlignment="1">
      <alignment horizontal="right" vertical="center" wrapText="1"/>
    </xf>
    <xf numFmtId="2" fontId="43" fillId="41" borderId="28" xfId="54" applyNumberFormat="1" applyFont="1" applyFill="1" applyBorder="1" applyAlignment="1">
      <alignment horizontal="right" vertical="center" wrapText="1"/>
    </xf>
    <xf numFmtId="2" fontId="45" fillId="41" borderId="28" xfId="54" applyNumberFormat="1" applyFont="1" applyFill="1" applyBorder="1" applyAlignment="1">
      <alignment horizontal="right" vertical="center" wrapText="1"/>
    </xf>
    <xf numFmtId="0" fontId="43" fillId="41" borderId="32" xfId="54" applyFill="1" applyBorder="1" applyAlignment="1">
      <alignment horizontal="left" vertical="center" wrapText="1"/>
    </xf>
    <xf numFmtId="0" fontId="43" fillId="41" borderId="33" xfId="54" applyFill="1" applyBorder="1" applyAlignment="1">
      <alignment horizontal="left" vertical="center" wrapText="1"/>
    </xf>
    <xf numFmtId="0" fontId="43" fillId="41" borderId="37" xfId="54" applyFill="1" applyBorder="1" applyAlignment="1">
      <alignment horizontal="left" vertical="center" wrapText="1"/>
    </xf>
    <xf numFmtId="0" fontId="43" fillId="41" borderId="38" xfId="54" applyFill="1" applyBorder="1" applyAlignment="1">
      <alignment horizontal="left" vertical="center" wrapText="1"/>
    </xf>
    <xf numFmtId="0" fontId="43" fillId="41" borderId="34" xfId="54" applyFill="1" applyBorder="1" applyAlignment="1">
      <alignment horizontal="left" vertical="center" wrapText="1"/>
    </xf>
    <xf numFmtId="0" fontId="43" fillId="41" borderId="35" xfId="54" applyFill="1" applyBorder="1" applyAlignment="1">
      <alignment horizontal="left" vertical="center" wrapText="1"/>
    </xf>
    <xf numFmtId="0" fontId="45" fillId="41" borderId="28" xfId="54" applyNumberFormat="1" applyFont="1" applyFill="1" applyBorder="1" applyAlignment="1">
      <alignment horizontal="center" vertical="center" wrapText="1"/>
    </xf>
    <xf numFmtId="0" fontId="45" fillId="41" borderId="29" xfId="54" applyFont="1" applyFill="1" applyBorder="1" applyAlignment="1">
      <alignment horizontal="center" vertical="center" wrapText="1"/>
    </xf>
    <xf numFmtId="0" fontId="45" fillId="41" borderId="32" xfId="54" applyFont="1" applyFill="1" applyBorder="1" applyAlignment="1">
      <alignment horizontal="left" vertical="center" wrapText="1"/>
    </xf>
    <xf numFmtId="0" fontId="45" fillId="41" borderId="33" xfId="54" applyFont="1" applyFill="1" applyBorder="1" applyAlignment="1">
      <alignment horizontal="left" vertical="center" wrapText="1"/>
    </xf>
    <xf numFmtId="0" fontId="45" fillId="41" borderId="30" xfId="54" applyFont="1" applyFill="1" applyBorder="1" applyAlignment="1">
      <alignment horizontal="center" vertical="center" wrapText="1"/>
    </xf>
    <xf numFmtId="0" fontId="45" fillId="41" borderId="37" xfId="54" applyFont="1" applyFill="1" applyBorder="1" applyAlignment="1">
      <alignment horizontal="left" vertical="center" wrapText="1"/>
    </xf>
    <xf numFmtId="0" fontId="45" fillId="41" borderId="38" xfId="54" applyFont="1" applyFill="1" applyBorder="1" applyAlignment="1">
      <alignment horizontal="left" vertical="center" wrapText="1"/>
    </xf>
    <xf numFmtId="0" fontId="45" fillId="41" borderId="31" xfId="54" applyFont="1" applyFill="1" applyBorder="1" applyAlignment="1">
      <alignment horizontal="center" vertical="center" wrapText="1"/>
    </xf>
    <xf numFmtId="0" fontId="45" fillId="41" borderId="34" xfId="54" applyFont="1" applyFill="1" applyBorder="1" applyAlignment="1">
      <alignment horizontal="left" vertical="center" wrapText="1"/>
    </xf>
    <xf numFmtId="0" fontId="45" fillId="41" borderId="35" xfId="54" applyFont="1" applyFill="1" applyBorder="1" applyAlignment="1">
      <alignment horizontal="left" vertical="center" wrapText="1"/>
    </xf>
    <xf numFmtId="0" fontId="43" fillId="42" borderId="37" xfId="54" applyFill="1" applyBorder="1" applyAlignment="1">
      <alignment horizontal="left" vertical="center" wrapText="1"/>
    </xf>
    <xf numFmtId="0" fontId="43" fillId="42" borderId="38" xfId="54" applyFill="1" applyBorder="1" applyAlignment="1">
      <alignment horizontal="left" vertical="center" wrapText="1"/>
    </xf>
    <xf numFmtId="0" fontId="43" fillId="42" borderId="34" xfId="54" applyFill="1" applyBorder="1" applyAlignment="1">
      <alignment horizontal="left" vertical="center" wrapText="1"/>
    </xf>
    <xf numFmtId="0" fontId="43" fillId="42" borderId="35" xfId="54" applyFill="1" applyBorder="1" applyAlignment="1">
      <alignment horizontal="left" vertical="center" wrapText="1"/>
    </xf>
    <xf numFmtId="4" fontId="43" fillId="0" borderId="28" xfId="58" applyNumberFormat="1" applyFont="1" applyFill="1" applyBorder="1" applyAlignment="1">
      <alignment horizontal="right" vertical="center" wrapText="1"/>
    </xf>
    <xf numFmtId="4" fontId="45" fillId="0" borderId="28" xfId="58" applyNumberFormat="1" applyFont="1" applyFill="1" applyBorder="1" applyAlignment="1">
      <alignment horizontal="right" vertical="center" wrapText="1"/>
    </xf>
    <xf numFmtId="0" fontId="43" fillId="41" borderId="28" xfId="58" applyNumberFormat="1" applyFont="1" applyFill="1" applyBorder="1" applyAlignment="1">
      <alignment horizontal="center" vertical="center" wrapText="1"/>
    </xf>
    <xf numFmtId="0" fontId="43" fillId="41" borderId="29" xfId="58" applyFill="1" applyBorder="1" applyAlignment="1">
      <alignment horizontal="center" vertical="center" wrapText="1"/>
    </xf>
    <xf numFmtId="0" fontId="43" fillId="41" borderId="32" xfId="58" applyFill="1" applyBorder="1" applyAlignment="1">
      <alignment horizontal="left" vertical="center" wrapText="1"/>
    </xf>
    <xf numFmtId="0" fontId="43" fillId="41" borderId="33" xfId="58" applyFill="1" applyBorder="1" applyAlignment="1">
      <alignment horizontal="left" vertical="center" wrapText="1"/>
    </xf>
    <xf numFmtId="0" fontId="43" fillId="41" borderId="30" xfId="58" applyFill="1" applyBorder="1" applyAlignment="1">
      <alignment horizontal="center" vertical="center" wrapText="1"/>
    </xf>
    <xf numFmtId="0" fontId="43" fillId="41" borderId="37" xfId="58" applyFill="1" applyBorder="1" applyAlignment="1">
      <alignment horizontal="left" vertical="center" wrapText="1"/>
    </xf>
    <xf numFmtId="0" fontId="43" fillId="41" borderId="38" xfId="58" applyFill="1" applyBorder="1" applyAlignment="1">
      <alignment horizontal="left" vertical="center" wrapText="1"/>
    </xf>
    <xf numFmtId="4" fontId="43" fillId="41" borderId="28" xfId="58" applyNumberFormat="1" applyFont="1" applyFill="1" applyBorder="1" applyAlignment="1">
      <alignment horizontal="right" vertical="center" wrapText="1"/>
    </xf>
    <xf numFmtId="4" fontId="45" fillId="41" borderId="28" xfId="58" applyNumberFormat="1" applyFont="1" applyFill="1" applyBorder="1" applyAlignment="1">
      <alignment horizontal="right" vertical="center" wrapText="1"/>
    </xf>
    <xf numFmtId="0" fontId="43" fillId="41" borderId="31" xfId="58" applyFill="1" applyBorder="1" applyAlignment="1">
      <alignment horizontal="center" vertical="center" wrapText="1"/>
    </xf>
    <xf numFmtId="0" fontId="43" fillId="41" borderId="34" xfId="58" applyFill="1" applyBorder="1" applyAlignment="1">
      <alignment horizontal="left" vertical="center" wrapText="1"/>
    </xf>
    <xf numFmtId="0" fontId="43" fillId="41" borderId="35" xfId="58" applyFill="1" applyBorder="1" applyAlignment="1">
      <alignment horizontal="left" vertical="center" wrapText="1"/>
    </xf>
    <xf numFmtId="0" fontId="43" fillId="42" borderId="32" xfId="54" applyFill="1" applyBorder="1" applyAlignment="1">
      <alignment horizontal="left" vertical="center" wrapText="1"/>
    </xf>
    <xf numFmtId="0" fontId="43" fillId="42" borderId="33" xfId="54" applyFill="1" applyBorder="1" applyAlignment="1">
      <alignment horizontal="left" vertical="center" wrapText="1"/>
    </xf>
    <xf numFmtId="4" fontId="43" fillId="42" borderId="28" xfId="58" applyNumberFormat="1" applyFont="1" applyFill="1" applyBorder="1" applyAlignment="1">
      <alignment horizontal="right" vertical="center" wrapText="1"/>
    </xf>
    <xf numFmtId="2" fontId="46" fillId="0" borderId="28" xfId="54" applyNumberFormat="1" applyFont="1" applyFill="1" applyBorder="1" applyAlignment="1">
      <alignment horizontal="right" vertical="center" wrapText="1"/>
    </xf>
    <xf numFmtId="0" fontId="45" fillId="41" borderId="26" xfId="54" applyFont="1" applyFill="1" applyBorder="1" applyAlignment="1">
      <alignment horizontal="left" vertical="center" wrapText="1"/>
    </xf>
    <xf numFmtId="0" fontId="45" fillId="41" borderId="27" xfId="54" applyFont="1" applyFill="1" applyBorder="1" applyAlignment="1">
      <alignment horizontal="left" vertical="center" wrapText="1"/>
    </xf>
    <xf numFmtId="0" fontId="43" fillId="0" borderId="29" xfId="54" applyBorder="1" applyAlignment="1">
      <alignment horizontal="center" vertical="center" wrapText="1"/>
    </xf>
    <xf numFmtId="0" fontId="43" fillId="0" borderId="32" xfId="54" applyBorder="1" applyAlignment="1">
      <alignment horizontal="center" vertical="center" wrapText="1"/>
    </xf>
    <xf numFmtId="0" fontId="43" fillId="0" borderId="33" xfId="54" applyBorder="1" applyAlignment="1">
      <alignment horizontal="center" vertical="center" wrapText="1"/>
    </xf>
    <xf numFmtId="0" fontId="43" fillId="0" borderId="36" xfId="54" applyBorder="1" applyAlignment="1">
      <alignment horizontal="center" vertical="center" wrapText="1"/>
    </xf>
    <xf numFmtId="0" fontId="43" fillId="0" borderId="31" xfId="54" applyBorder="1" applyAlignment="1">
      <alignment horizontal="center" vertical="center" wrapText="1"/>
    </xf>
    <xf numFmtId="0" fontId="43" fillId="0" borderId="39" xfId="54" applyBorder="1" applyAlignment="1">
      <alignment horizontal="center" vertical="center" wrapText="1"/>
    </xf>
    <xf numFmtId="0" fontId="43" fillId="0" borderId="30" xfId="54" applyBorder="1" applyAlignment="1">
      <alignment horizontal="center" vertical="center" wrapText="1"/>
    </xf>
    <xf numFmtId="0" fontId="43" fillId="0" borderId="37" xfId="54" applyBorder="1" applyAlignment="1">
      <alignment horizontal="center" vertical="center" wrapText="1"/>
    </xf>
    <xf numFmtId="0" fontId="43" fillId="0" borderId="38" xfId="54" applyBorder="1" applyAlignment="1">
      <alignment horizontal="center" vertical="center" wrapText="1"/>
    </xf>
    <xf numFmtId="0" fontId="43" fillId="0" borderId="34" xfId="54" applyBorder="1" applyAlignment="1">
      <alignment horizontal="center" vertical="center" wrapText="1"/>
    </xf>
    <xf numFmtId="0" fontId="43" fillId="0" borderId="25" xfId="54" applyBorder="1" applyAlignment="1">
      <alignment horizontal="center" vertical="center" wrapText="1"/>
    </xf>
    <xf numFmtId="0" fontId="43" fillId="0" borderId="35" xfId="54" applyBorder="1" applyAlignment="1">
      <alignment horizontal="center" vertical="center" wrapText="1"/>
    </xf>
    <xf numFmtId="0" fontId="45" fillId="0" borderId="39" xfId="54" applyFont="1" applyBorder="1" applyAlignment="1">
      <alignment horizontal="center" vertical="center" wrapText="1"/>
    </xf>
    <xf numFmtId="0" fontId="45" fillId="0" borderId="36" xfId="54" applyFont="1" applyBorder="1" applyAlignment="1">
      <alignment horizontal="center" vertical="center" wrapText="1"/>
    </xf>
    <xf numFmtId="0" fontId="45" fillId="0" borderId="25" xfId="54" applyFont="1" applyBorder="1" applyAlignment="1">
      <alignment horizontal="center" vertical="center" wrapText="1"/>
    </xf>
    <xf numFmtId="0" fontId="45" fillId="0" borderId="37" xfId="54" applyFont="1" applyBorder="1" applyAlignment="1">
      <alignment horizontal="center" vertical="center" wrapText="1"/>
    </xf>
    <xf numFmtId="0" fontId="45" fillId="0" borderId="38" xfId="54" applyFont="1" applyBorder="1" applyAlignment="1">
      <alignment horizontal="center" vertical="center" wrapText="1"/>
    </xf>
    <xf numFmtId="0" fontId="43" fillId="0" borderId="39" xfId="54" applyBorder="1" applyAlignment="1">
      <alignment horizontal="left" vertical="top" wrapText="1"/>
    </xf>
    <xf numFmtId="0" fontId="44" fillId="41" borderId="28" xfId="54" applyNumberFormat="1" applyFont="1" applyFill="1" applyBorder="1" applyAlignment="1">
      <alignment horizontal="center" vertical="center" wrapText="1"/>
    </xf>
    <xf numFmtId="0" fontId="44" fillId="0" borderId="0" xfId="54" applyNumberFormat="1" applyFont="1" applyFill="1" applyBorder="1" applyAlignment="1">
      <alignment horizontal="right" vertical="center" wrapText="1"/>
    </xf>
    <xf numFmtId="0" fontId="47" fillId="0" borderId="0" xfId="54" applyNumberFormat="1" applyFont="1" applyFill="1" applyBorder="1" applyAlignment="1">
      <alignment vertical="center"/>
    </xf>
    <xf numFmtId="0" fontId="43" fillId="41" borderId="0" xfId="54" applyNumberFormat="1" applyFill="1" applyBorder="1" applyAlignment="1">
      <alignment horizontal="left" vertical="center" wrapText="1"/>
    </xf>
    <xf numFmtId="0" fontId="72" fillId="0" borderId="0" xfId="0" applyFont="1" applyAlignment="1">
      <alignment/>
    </xf>
    <xf numFmtId="0" fontId="49" fillId="0" borderId="0" xfId="54" applyNumberFormat="1" applyFont="1" applyFill="1" applyBorder="1" applyAlignment="1">
      <alignment horizontal="center" vertical="center" wrapText="1"/>
    </xf>
    <xf numFmtId="0" fontId="43" fillId="42" borderId="28" xfId="54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3" xfId="57"/>
    <cellStyle name="Обычный 3 2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238125</xdr:colOff>
      <xdr:row>220</xdr:row>
      <xdr:rowOff>9525</xdr:rowOff>
    </xdr:from>
    <xdr:to>
      <xdr:col>18</xdr:col>
      <xdr:colOff>180975</xdr:colOff>
      <xdr:row>222</xdr:row>
      <xdr:rowOff>47625</xdr:rowOff>
    </xdr:to>
    <xdr:sp fLocksText="0">
      <xdr:nvSpPr>
        <xdr:cNvPr id="1" name="Text Box 151223" hidden="1"/>
        <xdr:cNvSpPr txBox="1">
          <a:spLocks noChangeArrowheads="1"/>
        </xdr:cNvSpPr>
      </xdr:nvSpPr>
      <xdr:spPr>
        <a:xfrm>
          <a:off x="12334875" y="42367200"/>
          <a:ext cx="1162050" cy="4191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361</xdr:row>
      <xdr:rowOff>152400</xdr:rowOff>
    </xdr:from>
    <xdr:to>
      <xdr:col>7</xdr:col>
      <xdr:colOff>1400175</xdr:colOff>
      <xdr:row>368</xdr:row>
      <xdr:rowOff>152400</xdr:rowOff>
    </xdr:to>
    <xdr:sp fLocksText="0">
      <xdr:nvSpPr>
        <xdr:cNvPr id="1" name="Text Box 413367" hidden="1"/>
        <xdr:cNvSpPr txBox="1">
          <a:spLocks noChangeArrowheads="1"/>
        </xdr:cNvSpPr>
      </xdr:nvSpPr>
      <xdr:spPr>
        <a:xfrm>
          <a:off x="9725025" y="99355275"/>
          <a:ext cx="1152525" cy="13335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363</xdr:row>
      <xdr:rowOff>152400</xdr:rowOff>
    </xdr:from>
    <xdr:to>
      <xdr:col>7</xdr:col>
      <xdr:colOff>1400175</xdr:colOff>
      <xdr:row>370</xdr:row>
      <xdr:rowOff>152400</xdr:rowOff>
    </xdr:to>
    <xdr:sp fLocksText="0">
      <xdr:nvSpPr>
        <xdr:cNvPr id="1" name="Text Box 413367" hidden="1"/>
        <xdr:cNvSpPr txBox="1">
          <a:spLocks noChangeArrowheads="1"/>
        </xdr:cNvSpPr>
      </xdr:nvSpPr>
      <xdr:spPr>
        <a:xfrm>
          <a:off x="9725025" y="100307775"/>
          <a:ext cx="1152525" cy="13335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357</xdr:row>
      <xdr:rowOff>152400</xdr:rowOff>
    </xdr:from>
    <xdr:to>
      <xdr:col>7</xdr:col>
      <xdr:colOff>1400175</xdr:colOff>
      <xdr:row>364</xdr:row>
      <xdr:rowOff>152400</xdr:rowOff>
    </xdr:to>
    <xdr:sp fLocksText="0">
      <xdr:nvSpPr>
        <xdr:cNvPr id="1" name="Text Box 413367" hidden="1"/>
        <xdr:cNvSpPr txBox="1">
          <a:spLocks noChangeArrowheads="1"/>
        </xdr:cNvSpPr>
      </xdr:nvSpPr>
      <xdr:spPr>
        <a:xfrm>
          <a:off x="9725025" y="99355275"/>
          <a:ext cx="1152525" cy="13335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66675</xdr:colOff>
      <xdr:row>494</xdr:row>
      <xdr:rowOff>123825</xdr:rowOff>
    </xdr:from>
    <xdr:to>
      <xdr:col>9</xdr:col>
      <xdr:colOff>152400</xdr:colOff>
      <xdr:row>501</xdr:row>
      <xdr:rowOff>123825</xdr:rowOff>
    </xdr:to>
    <xdr:sp fLocksText="0">
      <xdr:nvSpPr>
        <xdr:cNvPr id="1" name="Text Box 413367" hidden="1"/>
        <xdr:cNvSpPr txBox="1">
          <a:spLocks noChangeArrowheads="1"/>
        </xdr:cNvSpPr>
      </xdr:nvSpPr>
      <xdr:spPr>
        <a:xfrm>
          <a:off x="9725025" y="98983800"/>
          <a:ext cx="1143000" cy="13335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238125</xdr:colOff>
      <xdr:row>470</xdr:row>
      <xdr:rowOff>38100</xdr:rowOff>
    </xdr:from>
    <xdr:to>
      <xdr:col>9</xdr:col>
      <xdr:colOff>333375</xdr:colOff>
      <xdr:row>477</xdr:row>
      <xdr:rowOff>38100</xdr:rowOff>
    </xdr:to>
    <xdr:sp fLocksText="0">
      <xdr:nvSpPr>
        <xdr:cNvPr id="1" name="Text Box 413367" hidden="1"/>
        <xdr:cNvSpPr txBox="1">
          <a:spLocks noChangeArrowheads="1"/>
        </xdr:cNvSpPr>
      </xdr:nvSpPr>
      <xdr:spPr>
        <a:xfrm>
          <a:off x="9725025" y="108118275"/>
          <a:ext cx="1152525" cy="13335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417</xdr:row>
      <xdr:rowOff>95250</xdr:rowOff>
    </xdr:from>
    <xdr:to>
      <xdr:col>7</xdr:col>
      <xdr:colOff>1400175</xdr:colOff>
      <xdr:row>424</xdr:row>
      <xdr:rowOff>95250</xdr:rowOff>
    </xdr:to>
    <xdr:sp fLocksText="0">
      <xdr:nvSpPr>
        <xdr:cNvPr id="1" name="Text Box 413367" hidden="1"/>
        <xdr:cNvSpPr txBox="1">
          <a:spLocks noChangeArrowheads="1"/>
        </xdr:cNvSpPr>
      </xdr:nvSpPr>
      <xdr:spPr>
        <a:xfrm>
          <a:off x="9725025" y="94783275"/>
          <a:ext cx="1152525" cy="13335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416</xdr:row>
      <xdr:rowOff>95250</xdr:rowOff>
    </xdr:from>
    <xdr:to>
      <xdr:col>7</xdr:col>
      <xdr:colOff>1400175</xdr:colOff>
      <xdr:row>423</xdr:row>
      <xdr:rowOff>95250</xdr:rowOff>
    </xdr:to>
    <xdr:sp fLocksText="0">
      <xdr:nvSpPr>
        <xdr:cNvPr id="1" name="Text Box 413367" hidden="1"/>
        <xdr:cNvSpPr txBox="1">
          <a:spLocks noChangeArrowheads="1"/>
        </xdr:cNvSpPr>
      </xdr:nvSpPr>
      <xdr:spPr>
        <a:xfrm>
          <a:off x="9725025" y="94592775"/>
          <a:ext cx="1152525" cy="13335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416</xdr:row>
      <xdr:rowOff>95250</xdr:rowOff>
    </xdr:from>
    <xdr:to>
      <xdr:col>7</xdr:col>
      <xdr:colOff>1400175</xdr:colOff>
      <xdr:row>423</xdr:row>
      <xdr:rowOff>95250</xdr:rowOff>
    </xdr:to>
    <xdr:sp fLocksText="0">
      <xdr:nvSpPr>
        <xdr:cNvPr id="1" name="Text Box 413367" hidden="1"/>
        <xdr:cNvSpPr txBox="1">
          <a:spLocks noChangeArrowheads="1"/>
        </xdr:cNvSpPr>
      </xdr:nvSpPr>
      <xdr:spPr>
        <a:xfrm>
          <a:off x="9725025" y="94592775"/>
          <a:ext cx="1152525" cy="13335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>
    <row r="2" spans="2:17" ht="15.75">
      <c r="B2" s="268" t="s">
        <v>47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</row>
    <row r="4" spans="1:17" ht="15">
      <c r="A4" s="1">
        <v>1</v>
      </c>
      <c r="B4" s="257" t="s">
        <v>51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9"/>
    </row>
    <row r="5" spans="1:17" ht="15">
      <c r="A5" s="2"/>
      <c r="B5" s="260" t="s">
        <v>53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2"/>
    </row>
    <row r="6" spans="1:17" ht="15">
      <c r="A6" s="2"/>
      <c r="B6" s="260" t="s">
        <v>54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2"/>
    </row>
    <row r="7" spans="1:17" ht="15">
      <c r="A7" s="2"/>
      <c r="B7" s="260" t="s">
        <v>55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2"/>
    </row>
    <row r="8" spans="1:17" ht="15">
      <c r="A8" s="2"/>
      <c r="B8" s="263" t="s">
        <v>52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5"/>
    </row>
    <row r="9" spans="1:17" ht="15">
      <c r="A9" s="1">
        <v>2</v>
      </c>
      <c r="B9" s="269" t="s">
        <v>46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1"/>
    </row>
    <row r="10" spans="1:17" ht="15.75">
      <c r="A10" s="2"/>
      <c r="B10" s="254" t="s">
        <v>24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6"/>
    </row>
    <row r="11" spans="1:17" ht="15.75">
      <c r="A11" s="2"/>
      <c r="B11" s="254" t="s">
        <v>25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6"/>
    </row>
    <row r="12" spans="1:17" ht="15.75">
      <c r="A12" s="2"/>
      <c r="B12" s="254" t="s">
        <v>26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6"/>
    </row>
    <row r="13" spans="1:17" ht="15.75">
      <c r="A13" s="2"/>
      <c r="B13" s="254" t="s">
        <v>27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6"/>
    </row>
    <row r="14" spans="1:17" ht="15.75">
      <c r="A14" s="2"/>
      <c r="B14" s="254" t="s">
        <v>28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6"/>
    </row>
    <row r="15" spans="1:17" ht="15.75">
      <c r="A15" s="2"/>
      <c r="B15" s="254" t="s">
        <v>29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6"/>
    </row>
    <row r="16" spans="1:17" ht="15.75">
      <c r="A16" s="2"/>
      <c r="B16" s="254" t="s">
        <v>30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6"/>
    </row>
    <row r="17" spans="1:17" ht="15.75">
      <c r="A17" s="2"/>
      <c r="B17" s="254" t="s">
        <v>31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6"/>
    </row>
    <row r="18" spans="1:17" ht="15.75">
      <c r="A18" s="2"/>
      <c r="B18" s="254" t="s">
        <v>32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6"/>
    </row>
    <row r="19" spans="1:17" ht="15.75">
      <c r="A19" s="2"/>
      <c r="B19" s="254" t="s">
        <v>33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6"/>
    </row>
    <row r="20" spans="1:17" ht="15.75">
      <c r="A20" s="2"/>
      <c r="B20" s="254" t="s">
        <v>34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6"/>
    </row>
    <row r="21" spans="1:17" ht="15.75">
      <c r="A21" s="2"/>
      <c r="B21" s="254" t="s">
        <v>35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6"/>
    </row>
    <row r="22" spans="1:17" ht="15.75">
      <c r="A22" s="2"/>
      <c r="B22" s="254" t="s">
        <v>36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6"/>
    </row>
    <row r="23" spans="1:17" ht="15.75">
      <c r="A23" s="2"/>
      <c r="B23" s="254" t="s">
        <v>37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6"/>
    </row>
    <row r="24" spans="1:17" ht="15.75">
      <c r="A24" s="2"/>
      <c r="B24" s="254" t="s">
        <v>38</v>
      </c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6"/>
    </row>
    <row r="25" spans="1:17" ht="15.75">
      <c r="A25" s="2"/>
      <c r="B25" s="254" t="s">
        <v>39</v>
      </c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6" spans="1:17" ht="15.75">
      <c r="A26" s="2"/>
      <c r="B26" s="254" t="s">
        <v>40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6"/>
    </row>
    <row r="27" spans="1:17" ht="15.75">
      <c r="A27" s="2"/>
      <c r="B27" s="254" t="s">
        <v>41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6"/>
    </row>
    <row r="28" spans="1:17" ht="15.75">
      <c r="A28" s="2"/>
      <c r="B28" s="254" t="s">
        <v>42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6"/>
    </row>
    <row r="29" spans="1:17" ht="15.75">
      <c r="A29" s="2"/>
      <c r="B29" s="254" t="s">
        <v>43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6"/>
    </row>
    <row r="30" spans="1:17" ht="15.75">
      <c r="A30" s="2"/>
      <c r="B30" s="254" t="s">
        <v>44</v>
      </c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6"/>
    </row>
    <row r="31" spans="1:17" ht="15.75">
      <c r="A31" s="2"/>
      <c r="B31" s="254" t="s">
        <v>45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6"/>
    </row>
    <row r="32" spans="1:17" ht="15">
      <c r="A32" s="2"/>
      <c r="B32" s="272" t="s">
        <v>48</v>
      </c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4"/>
    </row>
    <row r="33" spans="1:17" ht="15">
      <c r="A33" s="1">
        <v>3</v>
      </c>
      <c r="B33" s="269" t="s">
        <v>23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1"/>
    </row>
    <row r="34" spans="1:17" ht="15">
      <c r="A34" s="2"/>
      <c r="B34" s="260" t="s">
        <v>1</v>
      </c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2"/>
    </row>
    <row r="35" spans="1:17" ht="15">
      <c r="A35" s="2"/>
      <c r="B35" s="260" t="s">
        <v>7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2"/>
    </row>
    <row r="36" spans="1:17" ht="15">
      <c r="A36" s="2"/>
      <c r="B36" s="260" t="s">
        <v>2</v>
      </c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7"/>
    </row>
    <row r="37" spans="1:17" ht="15">
      <c r="A37" s="2"/>
      <c r="B37" s="260" t="s">
        <v>8</v>
      </c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7"/>
    </row>
    <row r="38" spans="1:17" ht="15">
      <c r="A38" s="2"/>
      <c r="B38" s="260" t="s">
        <v>3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2"/>
    </row>
    <row r="39" spans="1:17" ht="15">
      <c r="A39" s="2"/>
      <c r="B39" s="260" t="s">
        <v>4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2"/>
    </row>
    <row r="40" spans="1:17" ht="15">
      <c r="A40" s="2"/>
      <c r="B40" s="260" t="s">
        <v>5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2"/>
    </row>
    <row r="41" spans="1:17" ht="15">
      <c r="A41" s="2"/>
      <c r="B41" s="260" t="s">
        <v>6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2"/>
    </row>
    <row r="42" spans="1:17" ht="15">
      <c r="A42" s="2"/>
      <c r="B42" s="260" t="s">
        <v>9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2"/>
    </row>
    <row r="43" spans="1:17" ht="15">
      <c r="A43" s="1">
        <v>4</v>
      </c>
      <c r="B43" s="269" t="s">
        <v>22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1"/>
    </row>
    <row r="44" spans="1:17" ht="15">
      <c r="A44" s="2"/>
      <c r="B44" s="260" t="s">
        <v>10</v>
      </c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2"/>
    </row>
    <row r="45" spans="1:17" ht="15">
      <c r="A45" s="2"/>
      <c r="B45" s="260" t="s">
        <v>11</v>
      </c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2"/>
    </row>
    <row r="46" spans="1:17" ht="15">
      <c r="A46" s="2"/>
      <c r="B46" s="260" t="s">
        <v>12</v>
      </c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2"/>
    </row>
    <row r="47" spans="1:17" ht="15">
      <c r="A47" s="2"/>
      <c r="B47" s="260" t="s">
        <v>13</v>
      </c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2"/>
    </row>
    <row r="48" spans="1:17" ht="15">
      <c r="A48" s="2"/>
      <c r="B48" s="260" t="s">
        <v>14</v>
      </c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2"/>
    </row>
    <row r="49" spans="1:17" ht="15">
      <c r="A49" s="2"/>
      <c r="B49" s="260" t="s">
        <v>15</v>
      </c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2"/>
    </row>
    <row r="50" spans="1:17" ht="15">
      <c r="A50" s="2"/>
      <c r="B50" s="260" t="s">
        <v>16</v>
      </c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2"/>
    </row>
    <row r="51" spans="1:17" ht="15">
      <c r="A51" s="2"/>
      <c r="B51" s="260" t="s">
        <v>17</v>
      </c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2"/>
    </row>
    <row r="52" spans="1:17" ht="15">
      <c r="A52" s="2"/>
      <c r="B52" s="260" t="s">
        <v>18</v>
      </c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2"/>
    </row>
    <row r="53" spans="1:17" ht="15">
      <c r="A53" s="2"/>
      <c r="B53" s="260" t="s">
        <v>19</v>
      </c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2"/>
    </row>
    <row r="54" spans="1:17" ht="15">
      <c r="A54" s="2"/>
      <c r="B54" s="260" t="s">
        <v>20</v>
      </c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2"/>
    </row>
    <row r="55" spans="1:17" ht="15">
      <c r="A55" s="2"/>
      <c r="B55" s="260" t="s">
        <v>21</v>
      </c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2"/>
    </row>
    <row r="56" spans="1:17" ht="15">
      <c r="A56" s="1">
        <v>5</v>
      </c>
      <c r="B56" s="276" t="s">
        <v>49</v>
      </c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8"/>
    </row>
    <row r="57" spans="1:17" ht="15">
      <c r="A57" s="3"/>
      <c r="B57" s="272" t="s">
        <v>50</v>
      </c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4"/>
    </row>
    <row r="58" spans="2:14" ht="15">
      <c r="B58" s="275" t="s">
        <v>0</v>
      </c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</row>
  </sheetData>
  <sheetProtection/>
  <mergeCells count="56">
    <mergeCell ref="B58:N58"/>
    <mergeCell ref="B56:Q56"/>
    <mergeCell ref="B57:Q57"/>
    <mergeCell ref="B52:Q52"/>
    <mergeCell ref="B53:Q53"/>
    <mergeCell ref="B54:Q54"/>
    <mergeCell ref="B55:Q55"/>
    <mergeCell ref="B51:Q51"/>
    <mergeCell ref="B9:Q9"/>
    <mergeCell ref="B32:Q32"/>
    <mergeCell ref="B42:Q42"/>
    <mergeCell ref="B29:Q29"/>
    <mergeCell ref="B30:Q30"/>
    <mergeCell ref="B28:Q28"/>
    <mergeCell ref="B18:Q18"/>
    <mergeCell ref="B19:Q19"/>
    <mergeCell ref="B45:Q45"/>
    <mergeCell ref="B50:Q50"/>
    <mergeCell ref="B44:Q44"/>
    <mergeCell ref="B2:Q2"/>
    <mergeCell ref="B43:Q43"/>
    <mergeCell ref="B33:Q33"/>
    <mergeCell ref="B35:Q35"/>
    <mergeCell ref="B34:Q34"/>
    <mergeCell ref="B36:Q36"/>
    <mergeCell ref="B49:Q49"/>
    <mergeCell ref="B16:Q16"/>
    <mergeCell ref="B23:Q23"/>
    <mergeCell ref="B24:Q24"/>
    <mergeCell ref="B25:Q25"/>
    <mergeCell ref="B26:Q26"/>
    <mergeCell ref="B31:Q31"/>
    <mergeCell ref="B27:Q27"/>
    <mergeCell ref="B47:Q47"/>
    <mergeCell ref="B48:Q48"/>
    <mergeCell ref="B39:Q39"/>
    <mergeCell ref="B38:Q38"/>
    <mergeCell ref="B37:Q37"/>
    <mergeCell ref="B40:Q40"/>
    <mergeCell ref="B41:Q41"/>
    <mergeCell ref="B46:Q46"/>
    <mergeCell ref="B22:Q22"/>
    <mergeCell ref="B4:Q4"/>
    <mergeCell ref="B5:Q5"/>
    <mergeCell ref="B8:Q8"/>
    <mergeCell ref="B6:Q6"/>
    <mergeCell ref="B7:Q7"/>
    <mergeCell ref="B10:Q10"/>
    <mergeCell ref="B11:Q11"/>
    <mergeCell ref="B15:Q15"/>
    <mergeCell ref="B12:Q12"/>
    <mergeCell ref="B20:Q20"/>
    <mergeCell ref="B21:Q21"/>
    <mergeCell ref="B17:Q17"/>
    <mergeCell ref="B13:Q13"/>
    <mergeCell ref="B14:Q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="90" zoomScaleNormal="90" zoomScalePageLayoutView="0" workbookViewId="0" topLeftCell="A1">
      <pane ySplit="7" topLeftCell="A8" activePane="bottomLeft" state="frozen"/>
      <selection pane="topLeft" activeCell="C1" sqref="C1"/>
      <selection pane="bottomLeft" activeCell="A1" sqref="A1"/>
    </sheetView>
  </sheetViews>
  <sheetFormatPr defaultColWidth="9.140625" defaultRowHeight="15"/>
  <cols>
    <col min="1" max="1" width="58.140625" style="4" customWidth="1"/>
    <col min="2" max="2" width="8.140625" style="46" customWidth="1"/>
    <col min="3" max="3" width="13.421875" style="4" customWidth="1"/>
    <col min="4" max="4" width="10.57421875" style="5" customWidth="1"/>
    <col min="5" max="6" width="17.28125" style="45" customWidth="1"/>
    <col min="7" max="7" width="17.28125" style="4" customWidth="1"/>
    <col min="8" max="8" width="22.00390625" style="4" customWidth="1"/>
    <col min="9" max="13" width="17.421875" style="4" customWidth="1"/>
    <col min="14" max="16384" width="9.140625" style="4" customWidth="1"/>
  </cols>
  <sheetData>
    <row r="1" spans="1:13" ht="6" customHeight="1">
      <c r="A1" s="114"/>
      <c r="B1" s="126"/>
      <c r="C1" s="125"/>
      <c r="D1" s="114"/>
      <c r="E1" s="124"/>
      <c r="F1" s="124"/>
      <c r="G1" s="114"/>
      <c r="H1" s="123"/>
      <c r="I1" s="123"/>
      <c r="J1" s="122"/>
      <c r="K1" s="122"/>
      <c r="L1" s="122"/>
      <c r="M1" s="121"/>
    </row>
    <row r="2" spans="1:13" ht="15" customHeight="1">
      <c r="A2" s="319" t="s">
        <v>442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15">
      <c r="A3" s="119"/>
      <c r="B3" s="120"/>
      <c r="C3" s="119"/>
      <c r="D3" s="119"/>
      <c r="E3" s="118"/>
      <c r="F3" s="118"/>
      <c r="G3" s="117"/>
      <c r="H3" s="116"/>
      <c r="I3" s="116"/>
      <c r="J3" s="323"/>
      <c r="K3" s="323"/>
      <c r="L3" s="115"/>
      <c r="M3" s="114"/>
    </row>
    <row r="4" spans="1:13" ht="15" customHeight="1">
      <c r="A4" s="320" t="s">
        <v>263</v>
      </c>
      <c r="B4" s="320" t="s">
        <v>262</v>
      </c>
      <c r="C4" s="320" t="s">
        <v>261</v>
      </c>
      <c r="D4" s="330" t="s">
        <v>260</v>
      </c>
      <c r="E4" s="313" t="s">
        <v>259</v>
      </c>
      <c r="F4" s="113"/>
      <c r="G4" s="317" t="s">
        <v>258</v>
      </c>
      <c r="H4" s="317"/>
      <c r="I4" s="317"/>
      <c r="J4" s="317"/>
      <c r="K4" s="317"/>
      <c r="L4" s="112"/>
      <c r="M4" s="111"/>
    </row>
    <row r="5" spans="1:13" ht="15" customHeight="1">
      <c r="A5" s="320"/>
      <c r="B5" s="320"/>
      <c r="C5" s="320"/>
      <c r="D5" s="331"/>
      <c r="E5" s="314"/>
      <c r="F5" s="313" t="s">
        <v>257</v>
      </c>
      <c r="G5" s="316" t="s">
        <v>256</v>
      </c>
      <c r="H5" s="317"/>
      <c r="I5" s="317"/>
      <c r="J5" s="317"/>
      <c r="K5" s="318"/>
      <c r="L5" s="325" t="s">
        <v>255</v>
      </c>
      <c r="M5" s="325" t="s">
        <v>254</v>
      </c>
    </row>
    <row r="6" spans="1:13" ht="105.75" customHeight="1">
      <c r="A6" s="320"/>
      <c r="B6" s="320"/>
      <c r="C6" s="320"/>
      <c r="D6" s="331"/>
      <c r="E6" s="314"/>
      <c r="F6" s="314"/>
      <c r="G6" s="321" t="s">
        <v>253</v>
      </c>
      <c r="H6" s="328" t="s">
        <v>252</v>
      </c>
      <c r="I6" s="328" t="s">
        <v>251</v>
      </c>
      <c r="J6" s="311" t="s">
        <v>250</v>
      </c>
      <c r="K6" s="312"/>
      <c r="L6" s="326"/>
      <c r="M6" s="326"/>
    </row>
    <row r="7" spans="1:13" ht="18.75" customHeight="1">
      <c r="A7" s="320"/>
      <c r="B7" s="320"/>
      <c r="C7" s="320"/>
      <c r="D7" s="332"/>
      <c r="E7" s="315"/>
      <c r="F7" s="315"/>
      <c r="G7" s="322"/>
      <c r="H7" s="329"/>
      <c r="I7" s="329"/>
      <c r="J7" s="110" t="s">
        <v>249</v>
      </c>
      <c r="K7" s="110" t="s">
        <v>248</v>
      </c>
      <c r="L7" s="327"/>
      <c r="M7" s="327"/>
    </row>
    <row r="8" spans="1:13" ht="15">
      <c r="A8" s="252">
        <v>1</v>
      </c>
      <c r="B8" s="252">
        <v>2</v>
      </c>
      <c r="C8" s="252">
        <v>3</v>
      </c>
      <c r="D8" s="252">
        <v>4</v>
      </c>
      <c r="E8" s="252">
        <v>5</v>
      </c>
      <c r="F8" s="252">
        <v>6</v>
      </c>
      <c r="G8" s="252">
        <v>7</v>
      </c>
      <c r="H8" s="252">
        <v>8</v>
      </c>
      <c r="I8" s="252">
        <v>9</v>
      </c>
      <c r="J8" s="252">
        <v>10</v>
      </c>
      <c r="K8" s="252">
        <v>11</v>
      </c>
      <c r="L8" s="252">
        <v>12</v>
      </c>
      <c r="M8" s="252">
        <v>13</v>
      </c>
    </row>
    <row r="9" spans="1:13" ht="30">
      <c r="A9" s="109" t="s">
        <v>247</v>
      </c>
      <c r="B9" s="105" t="s">
        <v>246</v>
      </c>
      <c r="C9" s="252" t="s">
        <v>94</v>
      </c>
      <c r="D9" s="252" t="s">
        <v>94</v>
      </c>
      <c r="E9" s="104">
        <v>0</v>
      </c>
      <c r="F9" s="103">
        <v>0</v>
      </c>
      <c r="G9" s="251">
        <v>0</v>
      </c>
      <c r="H9" s="250">
        <v>0</v>
      </c>
      <c r="I9" s="250">
        <v>0</v>
      </c>
      <c r="J9" s="250">
        <v>0</v>
      </c>
      <c r="K9" s="250">
        <v>0</v>
      </c>
      <c r="L9" s="249">
        <v>0</v>
      </c>
      <c r="M9" s="249">
        <v>0</v>
      </c>
    </row>
    <row r="10" spans="1:13" ht="30">
      <c r="A10" s="66" t="s">
        <v>245</v>
      </c>
      <c r="B10" s="105" t="s">
        <v>244</v>
      </c>
      <c r="C10" s="82" t="s">
        <v>94</v>
      </c>
      <c r="D10" s="82" t="s">
        <v>94</v>
      </c>
      <c r="E10" s="104">
        <v>0</v>
      </c>
      <c r="F10" s="103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</row>
    <row r="11" spans="1:13" ht="15">
      <c r="A11" s="70" t="s">
        <v>243</v>
      </c>
      <c r="B11" s="89" t="s">
        <v>242</v>
      </c>
      <c r="C11" s="102" t="s">
        <v>241</v>
      </c>
      <c r="D11" s="74" t="s">
        <v>94</v>
      </c>
      <c r="E11" s="101">
        <v>218737258.42</v>
      </c>
      <c r="F11" s="100">
        <v>218737258.42</v>
      </c>
      <c r="G11" s="68">
        <v>183029258.42</v>
      </c>
      <c r="H11" s="68">
        <v>0</v>
      </c>
      <c r="I11" s="68">
        <v>0</v>
      </c>
      <c r="J11" s="68">
        <v>35708000</v>
      </c>
      <c r="K11" s="68">
        <v>0</v>
      </c>
      <c r="L11" s="68">
        <v>0</v>
      </c>
      <c r="M11" s="68">
        <v>0</v>
      </c>
    </row>
    <row r="12" spans="1:13" ht="35.25" customHeight="1">
      <c r="A12" s="84" t="s">
        <v>240</v>
      </c>
      <c r="B12" s="89" t="s">
        <v>239</v>
      </c>
      <c r="C12" s="98">
        <v>120</v>
      </c>
      <c r="D12" s="63" t="s">
        <v>94</v>
      </c>
      <c r="E12" s="62">
        <v>17810000</v>
      </c>
      <c r="F12" s="62">
        <v>17810000</v>
      </c>
      <c r="G12" s="99" t="s">
        <v>94</v>
      </c>
      <c r="H12" s="95" t="s">
        <v>94</v>
      </c>
      <c r="I12" s="95" t="s">
        <v>94</v>
      </c>
      <c r="J12" s="62">
        <v>17810000</v>
      </c>
      <c r="K12" s="95" t="s">
        <v>94</v>
      </c>
      <c r="L12" s="95" t="s">
        <v>94</v>
      </c>
      <c r="M12" s="62">
        <v>0</v>
      </c>
    </row>
    <row r="13" spans="1:13" s="53" customFormat="1" ht="30">
      <c r="A13" s="84" t="s">
        <v>231</v>
      </c>
      <c r="B13" s="89" t="s">
        <v>230</v>
      </c>
      <c r="C13" s="98">
        <v>130</v>
      </c>
      <c r="D13" s="63" t="s">
        <v>94</v>
      </c>
      <c r="E13" s="62">
        <v>198427258.42</v>
      </c>
      <c r="F13" s="62">
        <v>198427258.42</v>
      </c>
      <c r="G13" s="62">
        <v>183029258.42</v>
      </c>
      <c r="H13" s="95">
        <v>0</v>
      </c>
      <c r="I13" s="95" t="s">
        <v>94</v>
      </c>
      <c r="J13" s="62">
        <v>15398000</v>
      </c>
      <c r="K13" s="95" t="s">
        <v>94</v>
      </c>
      <c r="L13" s="62">
        <v>0</v>
      </c>
      <c r="M13" s="62">
        <v>0</v>
      </c>
    </row>
    <row r="14" spans="1:13" ht="75">
      <c r="A14" s="79" t="s">
        <v>229</v>
      </c>
      <c r="B14" s="89">
        <v>1210</v>
      </c>
      <c r="C14" s="98">
        <v>130</v>
      </c>
      <c r="D14" s="215" t="s">
        <v>241</v>
      </c>
      <c r="E14" s="62">
        <v>183029258.42</v>
      </c>
      <c r="F14" s="62">
        <v>183029258.42</v>
      </c>
      <c r="G14" s="61">
        <v>183029258.42</v>
      </c>
      <c r="H14" s="60" t="s">
        <v>94</v>
      </c>
      <c r="I14" s="60" t="s">
        <v>94</v>
      </c>
      <c r="J14" s="60" t="s">
        <v>94</v>
      </c>
      <c r="K14" s="60" t="s">
        <v>94</v>
      </c>
      <c r="L14" s="60" t="s">
        <v>94</v>
      </c>
      <c r="M14" s="60" t="s">
        <v>94</v>
      </c>
    </row>
    <row r="15" spans="1:13" ht="30">
      <c r="A15" s="79" t="s">
        <v>228</v>
      </c>
      <c r="B15" s="89">
        <v>1230</v>
      </c>
      <c r="C15" s="98">
        <v>130</v>
      </c>
      <c r="D15" s="215" t="s">
        <v>241</v>
      </c>
      <c r="E15" s="62">
        <v>14084000</v>
      </c>
      <c r="F15" s="62">
        <v>14084000</v>
      </c>
      <c r="G15" s="60" t="s">
        <v>94</v>
      </c>
      <c r="H15" s="60" t="s">
        <v>94</v>
      </c>
      <c r="I15" s="60" t="s">
        <v>94</v>
      </c>
      <c r="J15" s="61">
        <v>14084000</v>
      </c>
      <c r="K15" s="60" t="s">
        <v>94</v>
      </c>
      <c r="L15" s="61">
        <v>0</v>
      </c>
      <c r="M15" s="60">
        <v>0</v>
      </c>
    </row>
    <row r="16" spans="1:13" ht="15">
      <c r="A16" s="79" t="s">
        <v>223</v>
      </c>
      <c r="B16" s="89">
        <v>1240</v>
      </c>
      <c r="C16" s="98">
        <v>130</v>
      </c>
      <c r="D16" s="215" t="s">
        <v>241</v>
      </c>
      <c r="E16" s="62">
        <v>1314000</v>
      </c>
      <c r="F16" s="62">
        <v>1314000</v>
      </c>
      <c r="G16" s="60"/>
      <c r="H16" s="60"/>
      <c r="I16" s="60" t="s">
        <v>94</v>
      </c>
      <c r="J16" s="61">
        <v>1314000</v>
      </c>
      <c r="K16" s="60" t="s">
        <v>94</v>
      </c>
      <c r="L16" s="61">
        <v>0</v>
      </c>
      <c r="M16" s="60" t="s">
        <v>94</v>
      </c>
    </row>
    <row r="17" spans="1:13" ht="15">
      <c r="A17" s="79" t="s">
        <v>221</v>
      </c>
      <c r="B17" s="89">
        <v>1250</v>
      </c>
      <c r="C17" s="98">
        <v>130</v>
      </c>
      <c r="D17" s="215" t="s">
        <v>241</v>
      </c>
      <c r="E17" s="62">
        <v>0</v>
      </c>
      <c r="F17" s="62">
        <v>0</v>
      </c>
      <c r="G17" s="60" t="s">
        <v>94</v>
      </c>
      <c r="H17" s="60" t="s">
        <v>94</v>
      </c>
      <c r="I17" s="60" t="s">
        <v>94</v>
      </c>
      <c r="J17" s="61">
        <v>0</v>
      </c>
      <c r="K17" s="60" t="s">
        <v>94</v>
      </c>
      <c r="L17" s="61">
        <v>0</v>
      </c>
      <c r="M17" s="60" t="s">
        <v>94</v>
      </c>
    </row>
    <row r="18" spans="1:13" ht="30">
      <c r="A18" s="79" t="s">
        <v>220</v>
      </c>
      <c r="B18" s="89">
        <v>1260</v>
      </c>
      <c r="C18" s="98">
        <v>130</v>
      </c>
      <c r="D18" s="215" t="s">
        <v>241</v>
      </c>
      <c r="E18" s="62">
        <v>0</v>
      </c>
      <c r="F18" s="62">
        <v>0</v>
      </c>
      <c r="G18" s="60"/>
      <c r="H18" s="60" t="s">
        <v>94</v>
      </c>
      <c r="I18" s="60" t="s">
        <v>94</v>
      </c>
      <c r="J18" s="61">
        <v>0</v>
      </c>
      <c r="K18" s="60" t="s">
        <v>94</v>
      </c>
      <c r="L18" s="61">
        <v>0</v>
      </c>
      <c r="M18" s="60" t="s">
        <v>94</v>
      </c>
    </row>
    <row r="19" spans="1:13" ht="30">
      <c r="A19" s="84" t="s">
        <v>219</v>
      </c>
      <c r="B19" s="89">
        <v>1300</v>
      </c>
      <c r="C19" s="63">
        <v>140</v>
      </c>
      <c r="D19" s="63" t="s">
        <v>94</v>
      </c>
      <c r="E19" s="62">
        <v>1000000</v>
      </c>
      <c r="F19" s="62">
        <v>1000000</v>
      </c>
      <c r="G19" s="95" t="s">
        <v>94</v>
      </c>
      <c r="H19" s="95" t="s">
        <v>94</v>
      </c>
      <c r="I19" s="95" t="s">
        <v>94</v>
      </c>
      <c r="J19" s="62">
        <v>1000000</v>
      </c>
      <c r="K19" s="95" t="s">
        <v>94</v>
      </c>
      <c r="L19" s="95" t="s">
        <v>94</v>
      </c>
      <c r="M19" s="95" t="s">
        <v>94</v>
      </c>
    </row>
    <row r="20" spans="1:13" ht="15">
      <c r="A20" s="84" t="s">
        <v>214</v>
      </c>
      <c r="B20" s="89" t="s">
        <v>213</v>
      </c>
      <c r="C20" s="63">
        <v>150</v>
      </c>
      <c r="D20" s="63" t="s">
        <v>94</v>
      </c>
      <c r="E20" s="62">
        <v>1500000</v>
      </c>
      <c r="F20" s="62">
        <v>1500000</v>
      </c>
      <c r="G20" s="95" t="s">
        <v>94</v>
      </c>
      <c r="H20" s="95">
        <v>0</v>
      </c>
      <c r="I20" s="95">
        <v>0</v>
      </c>
      <c r="J20" s="62">
        <v>1500000</v>
      </c>
      <c r="K20" s="62">
        <v>0</v>
      </c>
      <c r="L20" s="95" t="s">
        <v>94</v>
      </c>
      <c r="M20" s="62">
        <v>0</v>
      </c>
    </row>
    <row r="21" spans="1:13" ht="30">
      <c r="A21" s="79" t="s">
        <v>212</v>
      </c>
      <c r="B21" s="89">
        <v>1410</v>
      </c>
      <c r="C21" s="63">
        <v>150</v>
      </c>
      <c r="D21" s="215" t="s">
        <v>241</v>
      </c>
      <c r="E21" s="62">
        <v>0</v>
      </c>
      <c r="F21" s="62">
        <v>0</v>
      </c>
      <c r="G21" s="77" t="s">
        <v>94</v>
      </c>
      <c r="H21" s="95">
        <v>0</v>
      </c>
      <c r="I21" s="77" t="s">
        <v>94</v>
      </c>
      <c r="J21" s="77" t="s">
        <v>94</v>
      </c>
      <c r="K21" s="77" t="s">
        <v>94</v>
      </c>
      <c r="L21" s="77" t="s">
        <v>94</v>
      </c>
      <c r="M21" s="77" t="s">
        <v>94</v>
      </c>
    </row>
    <row r="22" spans="1:13" ht="30">
      <c r="A22" s="79" t="s">
        <v>209</v>
      </c>
      <c r="B22" s="89">
        <v>1420</v>
      </c>
      <c r="C22" s="63">
        <v>150</v>
      </c>
      <c r="D22" s="215" t="s">
        <v>241</v>
      </c>
      <c r="E22" s="62">
        <v>0</v>
      </c>
      <c r="F22" s="62">
        <v>0</v>
      </c>
      <c r="G22" s="60" t="s">
        <v>94</v>
      </c>
      <c r="H22" s="60" t="s">
        <v>94</v>
      </c>
      <c r="I22" s="96">
        <v>0</v>
      </c>
      <c r="J22" s="60" t="s">
        <v>94</v>
      </c>
      <c r="K22" s="60" t="s">
        <v>94</v>
      </c>
      <c r="L22" s="60" t="s">
        <v>94</v>
      </c>
      <c r="M22" s="60" t="s">
        <v>94</v>
      </c>
    </row>
    <row r="23" spans="1:13" ht="60">
      <c r="A23" s="79" t="s">
        <v>208</v>
      </c>
      <c r="B23" s="89">
        <v>1430</v>
      </c>
      <c r="C23" s="63">
        <v>150</v>
      </c>
      <c r="D23" s="215" t="s">
        <v>241</v>
      </c>
      <c r="E23" s="62">
        <v>1500000</v>
      </c>
      <c r="F23" s="62">
        <v>1500000</v>
      </c>
      <c r="G23" s="77" t="s">
        <v>94</v>
      </c>
      <c r="H23" s="77" t="s">
        <v>94</v>
      </c>
      <c r="I23" s="77" t="s">
        <v>94</v>
      </c>
      <c r="J23" s="62">
        <v>1500000</v>
      </c>
      <c r="K23" s="62">
        <v>0</v>
      </c>
      <c r="L23" s="77" t="s">
        <v>94</v>
      </c>
      <c r="M23" s="77" t="s">
        <v>94</v>
      </c>
    </row>
    <row r="24" spans="1:13" ht="60">
      <c r="A24" s="79" t="s">
        <v>203</v>
      </c>
      <c r="B24" s="89">
        <v>1440</v>
      </c>
      <c r="C24" s="63">
        <v>150</v>
      </c>
      <c r="D24" s="215" t="s">
        <v>241</v>
      </c>
      <c r="E24" s="62">
        <v>0</v>
      </c>
      <c r="F24" s="62">
        <v>0</v>
      </c>
      <c r="G24" s="60" t="s">
        <v>94</v>
      </c>
      <c r="H24" s="60" t="s">
        <v>94</v>
      </c>
      <c r="I24" s="60" t="s">
        <v>94</v>
      </c>
      <c r="J24" s="61">
        <v>0</v>
      </c>
      <c r="K24" s="60" t="s">
        <v>94</v>
      </c>
      <c r="L24" s="60" t="s">
        <v>94</v>
      </c>
      <c r="M24" s="60" t="s">
        <v>94</v>
      </c>
    </row>
    <row r="25" spans="1:13" ht="45">
      <c r="A25" s="79" t="s">
        <v>202</v>
      </c>
      <c r="B25" s="89">
        <v>1450</v>
      </c>
      <c r="C25" s="63">
        <v>150</v>
      </c>
      <c r="D25" s="215" t="s">
        <v>241</v>
      </c>
      <c r="E25" s="62">
        <v>0</v>
      </c>
      <c r="F25" s="62">
        <v>0</v>
      </c>
      <c r="G25" s="60" t="s">
        <v>94</v>
      </c>
      <c r="H25" s="60" t="s">
        <v>94</v>
      </c>
      <c r="I25" s="60" t="s">
        <v>94</v>
      </c>
      <c r="J25" s="61"/>
      <c r="K25" s="60" t="s">
        <v>94</v>
      </c>
      <c r="L25" s="60" t="s">
        <v>94</v>
      </c>
      <c r="M25" s="60" t="s">
        <v>94</v>
      </c>
    </row>
    <row r="26" spans="1:13" ht="30">
      <c r="A26" s="79" t="s">
        <v>201</v>
      </c>
      <c r="B26" s="89">
        <v>1460</v>
      </c>
      <c r="C26" s="63">
        <v>150</v>
      </c>
      <c r="D26" s="215" t="s">
        <v>241</v>
      </c>
      <c r="E26" s="62">
        <v>0</v>
      </c>
      <c r="F26" s="62">
        <v>0</v>
      </c>
      <c r="G26" s="60" t="s">
        <v>94</v>
      </c>
      <c r="H26" s="60" t="s">
        <v>94</v>
      </c>
      <c r="I26" s="60" t="s">
        <v>94</v>
      </c>
      <c r="J26" s="61"/>
      <c r="K26" s="60" t="s">
        <v>94</v>
      </c>
      <c r="L26" s="60" t="s">
        <v>94</v>
      </c>
      <c r="M26" s="61"/>
    </row>
    <row r="27" spans="1:13" ht="30">
      <c r="A27" s="79" t="s">
        <v>200</v>
      </c>
      <c r="B27" s="89">
        <v>1470</v>
      </c>
      <c r="C27" s="63">
        <v>150</v>
      </c>
      <c r="D27" s="215" t="s">
        <v>241</v>
      </c>
      <c r="E27" s="62">
        <v>0</v>
      </c>
      <c r="F27" s="62">
        <v>0</v>
      </c>
      <c r="G27" s="94" t="s">
        <v>94</v>
      </c>
      <c r="H27" s="60" t="s">
        <v>94</v>
      </c>
      <c r="I27" s="60" t="s">
        <v>94</v>
      </c>
      <c r="J27" s="61"/>
      <c r="K27" s="60" t="s">
        <v>94</v>
      </c>
      <c r="L27" s="60" t="s">
        <v>94</v>
      </c>
      <c r="M27" s="60" t="s">
        <v>94</v>
      </c>
    </row>
    <row r="28" spans="1:13" s="93" customFormat="1" ht="15">
      <c r="A28" s="84" t="s">
        <v>199</v>
      </c>
      <c r="B28" s="89" t="s">
        <v>198</v>
      </c>
      <c r="C28" s="63">
        <v>180</v>
      </c>
      <c r="D28" s="63" t="s">
        <v>94</v>
      </c>
      <c r="E28" s="62">
        <v>0</v>
      </c>
      <c r="F28" s="62">
        <v>0</v>
      </c>
      <c r="G28" s="62" t="s">
        <v>94</v>
      </c>
      <c r="H28" s="62" t="s">
        <v>94</v>
      </c>
      <c r="I28" s="62" t="s">
        <v>94</v>
      </c>
      <c r="J28" s="62">
        <v>0</v>
      </c>
      <c r="K28" s="62" t="s">
        <v>94</v>
      </c>
      <c r="L28" s="62" t="s">
        <v>94</v>
      </c>
      <c r="M28" s="62" t="s">
        <v>94</v>
      </c>
    </row>
    <row r="29" spans="1:13" ht="15">
      <c r="A29" s="84" t="s">
        <v>195</v>
      </c>
      <c r="B29" s="89" t="s">
        <v>194</v>
      </c>
      <c r="C29" s="63">
        <v>400</v>
      </c>
      <c r="D29" s="63" t="s">
        <v>94</v>
      </c>
      <c r="E29" s="62">
        <v>0</v>
      </c>
      <c r="F29" s="62">
        <v>0</v>
      </c>
      <c r="G29" s="62" t="s">
        <v>94</v>
      </c>
      <c r="H29" s="62" t="s">
        <v>94</v>
      </c>
      <c r="I29" s="62" t="s">
        <v>94</v>
      </c>
      <c r="J29" s="62">
        <v>0</v>
      </c>
      <c r="K29" s="62" t="str">
        <f>K32</f>
        <v>Х</v>
      </c>
      <c r="L29" s="62" t="s">
        <v>94</v>
      </c>
      <c r="M29" s="62" t="s">
        <v>94</v>
      </c>
    </row>
    <row r="30" spans="1:13" ht="30">
      <c r="A30" s="79" t="s">
        <v>193</v>
      </c>
      <c r="B30" s="89" t="s">
        <v>192</v>
      </c>
      <c r="C30" s="63">
        <v>410</v>
      </c>
      <c r="D30" s="252" t="s">
        <v>94</v>
      </c>
      <c r="E30" s="62">
        <v>0</v>
      </c>
      <c r="F30" s="62">
        <v>0</v>
      </c>
      <c r="G30" s="60" t="s">
        <v>94</v>
      </c>
      <c r="H30" s="60" t="s">
        <v>94</v>
      </c>
      <c r="I30" s="60" t="s">
        <v>94</v>
      </c>
      <c r="J30" s="61">
        <v>0</v>
      </c>
      <c r="K30" s="60" t="s">
        <v>94</v>
      </c>
      <c r="L30" s="60" t="s">
        <v>94</v>
      </c>
      <c r="M30" s="60" t="s">
        <v>94</v>
      </c>
    </row>
    <row r="31" spans="1:13" ht="30">
      <c r="A31" s="79" t="s">
        <v>191</v>
      </c>
      <c r="B31" s="89" t="s">
        <v>190</v>
      </c>
      <c r="C31" s="63">
        <v>420</v>
      </c>
      <c r="D31" s="252" t="s">
        <v>94</v>
      </c>
      <c r="E31" s="62">
        <v>0</v>
      </c>
      <c r="F31" s="62">
        <v>0</v>
      </c>
      <c r="G31" s="60" t="s">
        <v>94</v>
      </c>
      <c r="H31" s="60" t="s">
        <v>94</v>
      </c>
      <c r="I31" s="60" t="s">
        <v>94</v>
      </c>
      <c r="J31" s="61">
        <v>0</v>
      </c>
      <c r="K31" s="60" t="s">
        <v>94</v>
      </c>
      <c r="L31" s="60" t="s">
        <v>94</v>
      </c>
      <c r="M31" s="60" t="s">
        <v>94</v>
      </c>
    </row>
    <row r="32" spans="1:13" ht="30">
      <c r="A32" s="79" t="s">
        <v>189</v>
      </c>
      <c r="B32" s="89" t="s">
        <v>188</v>
      </c>
      <c r="C32" s="63">
        <v>440</v>
      </c>
      <c r="D32" s="252" t="s">
        <v>94</v>
      </c>
      <c r="E32" s="62">
        <v>0</v>
      </c>
      <c r="F32" s="62">
        <v>0</v>
      </c>
      <c r="G32" s="77" t="s">
        <v>94</v>
      </c>
      <c r="H32" s="77" t="s">
        <v>94</v>
      </c>
      <c r="I32" s="77" t="s">
        <v>94</v>
      </c>
      <c r="J32" s="62">
        <v>0</v>
      </c>
      <c r="K32" s="77" t="s">
        <v>94</v>
      </c>
      <c r="L32" s="77" t="s">
        <v>94</v>
      </c>
      <c r="M32" s="77" t="s">
        <v>94</v>
      </c>
    </row>
    <row r="33" spans="1:13" ht="15">
      <c r="A33" s="84" t="s">
        <v>182</v>
      </c>
      <c r="B33" s="89" t="s">
        <v>181</v>
      </c>
      <c r="C33" s="82" t="s">
        <v>94</v>
      </c>
      <c r="D33" s="82" t="s">
        <v>94</v>
      </c>
      <c r="E33" s="62">
        <v>0</v>
      </c>
      <c r="F33" s="62">
        <v>0</v>
      </c>
      <c r="G33" s="62">
        <v>0</v>
      </c>
      <c r="H33" s="62">
        <v>0</v>
      </c>
      <c r="I33" s="77" t="s">
        <v>94</v>
      </c>
      <c r="J33" s="62">
        <v>0</v>
      </c>
      <c r="K33" s="62">
        <v>0</v>
      </c>
      <c r="L33" s="77" t="s">
        <v>94</v>
      </c>
      <c r="M33" s="77" t="s">
        <v>94</v>
      </c>
    </row>
    <row r="34" spans="1:13" ht="60">
      <c r="A34" s="79" t="s">
        <v>180</v>
      </c>
      <c r="B34" s="89" t="s">
        <v>179</v>
      </c>
      <c r="C34" s="63">
        <v>510</v>
      </c>
      <c r="D34" s="215" t="s">
        <v>241</v>
      </c>
      <c r="E34" s="62">
        <v>0</v>
      </c>
      <c r="F34" s="62">
        <v>0</v>
      </c>
      <c r="G34" s="61"/>
      <c r="H34" s="61"/>
      <c r="I34" s="60" t="s">
        <v>94</v>
      </c>
      <c r="J34" s="61"/>
      <c r="K34" s="61"/>
      <c r="L34" s="60" t="s">
        <v>94</v>
      </c>
      <c r="M34" s="60" t="s">
        <v>94</v>
      </c>
    </row>
    <row r="35" spans="1:13" ht="15">
      <c r="A35" s="70" t="s">
        <v>178</v>
      </c>
      <c r="B35" s="91" t="s">
        <v>177</v>
      </c>
      <c r="C35" s="90" t="s">
        <v>94</v>
      </c>
      <c r="D35" s="90" t="s">
        <v>94</v>
      </c>
      <c r="E35" s="68">
        <v>212737258.42</v>
      </c>
      <c r="F35" s="68">
        <v>212737258.42</v>
      </c>
      <c r="G35" s="68">
        <v>183029258.42</v>
      </c>
      <c r="H35" s="68">
        <v>0</v>
      </c>
      <c r="I35" s="68">
        <v>0</v>
      </c>
      <c r="J35" s="68">
        <v>29708000</v>
      </c>
      <c r="K35" s="68">
        <v>0</v>
      </c>
      <c r="L35" s="68">
        <v>0</v>
      </c>
      <c r="M35" s="68">
        <v>0</v>
      </c>
    </row>
    <row r="36" spans="1:13" ht="30">
      <c r="A36" s="72" t="s">
        <v>176</v>
      </c>
      <c r="B36" s="89" t="s">
        <v>175</v>
      </c>
      <c r="C36" s="63">
        <v>110</v>
      </c>
      <c r="D36" s="63" t="s">
        <v>94</v>
      </c>
      <c r="E36" s="62">
        <v>75030572</v>
      </c>
      <c r="F36" s="62">
        <v>75030572</v>
      </c>
      <c r="G36" s="62">
        <v>54169130</v>
      </c>
      <c r="H36" s="62">
        <v>0</v>
      </c>
      <c r="I36" s="77" t="s">
        <v>94</v>
      </c>
      <c r="J36" s="62">
        <v>20861442</v>
      </c>
      <c r="K36" s="62">
        <v>0</v>
      </c>
      <c r="L36" s="77">
        <v>0</v>
      </c>
      <c r="M36" s="62">
        <v>0</v>
      </c>
    </row>
    <row r="37" spans="1:13" ht="30">
      <c r="A37" s="79" t="s">
        <v>174</v>
      </c>
      <c r="B37" s="89">
        <v>2110</v>
      </c>
      <c r="C37" s="63">
        <v>111</v>
      </c>
      <c r="D37" s="82" t="s">
        <v>94</v>
      </c>
      <c r="E37" s="62">
        <v>57634555</v>
      </c>
      <c r="F37" s="62">
        <v>57634555</v>
      </c>
      <c r="G37" s="62">
        <v>41604555</v>
      </c>
      <c r="H37" s="62">
        <v>0</v>
      </c>
      <c r="I37" s="77" t="s">
        <v>94</v>
      </c>
      <c r="J37" s="62">
        <v>16030000</v>
      </c>
      <c r="K37" s="62">
        <v>0</v>
      </c>
      <c r="L37" s="77" t="s">
        <v>94</v>
      </c>
      <c r="M37" s="62">
        <v>0</v>
      </c>
    </row>
    <row r="38" spans="1:13" ht="30">
      <c r="A38" s="79" t="s">
        <v>170</v>
      </c>
      <c r="B38" s="89" t="s">
        <v>169</v>
      </c>
      <c r="C38" s="63">
        <v>112</v>
      </c>
      <c r="D38" s="82" t="s">
        <v>94</v>
      </c>
      <c r="E38" s="62">
        <v>0</v>
      </c>
      <c r="F38" s="62">
        <v>0</v>
      </c>
      <c r="G38" s="62">
        <v>0</v>
      </c>
      <c r="H38" s="62">
        <v>0</v>
      </c>
      <c r="I38" s="77" t="s">
        <v>94</v>
      </c>
      <c r="J38" s="62">
        <v>0</v>
      </c>
      <c r="K38" s="62">
        <v>0</v>
      </c>
      <c r="L38" s="77" t="s">
        <v>94</v>
      </c>
      <c r="M38" s="62">
        <v>0</v>
      </c>
    </row>
    <row r="39" spans="1:13" ht="45">
      <c r="A39" s="79" t="s">
        <v>166</v>
      </c>
      <c r="B39" s="65">
        <v>2130</v>
      </c>
      <c r="C39" s="63">
        <v>113</v>
      </c>
      <c r="D39" s="82" t="s">
        <v>94</v>
      </c>
      <c r="E39" s="62">
        <v>0</v>
      </c>
      <c r="F39" s="62">
        <v>0</v>
      </c>
      <c r="G39" s="62">
        <v>0</v>
      </c>
      <c r="H39" s="62">
        <v>0</v>
      </c>
      <c r="I39" s="77" t="s">
        <v>94</v>
      </c>
      <c r="J39" s="62">
        <v>0</v>
      </c>
      <c r="K39" s="62">
        <v>0</v>
      </c>
      <c r="L39" s="77">
        <v>0</v>
      </c>
      <c r="M39" s="62">
        <v>0</v>
      </c>
    </row>
    <row r="40" spans="1:13" ht="60">
      <c r="A40" s="79" t="s">
        <v>136</v>
      </c>
      <c r="B40" s="65">
        <v>2140</v>
      </c>
      <c r="C40" s="63">
        <v>119</v>
      </c>
      <c r="D40" s="82" t="s">
        <v>94</v>
      </c>
      <c r="E40" s="62">
        <v>17396017</v>
      </c>
      <c r="F40" s="62">
        <v>17396017</v>
      </c>
      <c r="G40" s="62">
        <v>12564575</v>
      </c>
      <c r="H40" s="62">
        <v>0</v>
      </c>
      <c r="I40" s="77" t="s">
        <v>94</v>
      </c>
      <c r="J40" s="62">
        <v>4831442</v>
      </c>
      <c r="K40" s="62">
        <v>0</v>
      </c>
      <c r="L40" s="77" t="s">
        <v>94</v>
      </c>
      <c r="M40" s="62">
        <v>0</v>
      </c>
    </row>
    <row r="41" spans="1:13" ht="30">
      <c r="A41" s="78" t="s">
        <v>164</v>
      </c>
      <c r="B41" s="65">
        <v>2141</v>
      </c>
      <c r="C41" s="63">
        <v>119</v>
      </c>
      <c r="D41" s="215" t="s">
        <v>241</v>
      </c>
      <c r="E41" s="62">
        <v>17396017</v>
      </c>
      <c r="F41" s="62">
        <v>17396017</v>
      </c>
      <c r="G41" s="61">
        <v>12564575</v>
      </c>
      <c r="H41" s="61">
        <v>0</v>
      </c>
      <c r="I41" s="60" t="s">
        <v>94</v>
      </c>
      <c r="J41" s="61">
        <v>4831442</v>
      </c>
      <c r="K41" s="61">
        <v>0</v>
      </c>
      <c r="L41" s="60" t="s">
        <v>94</v>
      </c>
      <c r="M41" s="60">
        <v>0</v>
      </c>
    </row>
    <row r="42" spans="1:13" ht="15">
      <c r="A42" s="78" t="s">
        <v>163</v>
      </c>
      <c r="B42" s="65">
        <v>2142</v>
      </c>
      <c r="C42" s="63">
        <v>119</v>
      </c>
      <c r="D42" s="82" t="s">
        <v>94</v>
      </c>
      <c r="E42" s="62">
        <v>0</v>
      </c>
      <c r="F42" s="62">
        <v>0</v>
      </c>
      <c r="G42" s="62">
        <v>0</v>
      </c>
      <c r="H42" s="62">
        <v>0</v>
      </c>
      <c r="I42" s="77" t="s">
        <v>94</v>
      </c>
      <c r="J42" s="62">
        <v>0</v>
      </c>
      <c r="K42" s="62">
        <v>0</v>
      </c>
      <c r="L42" s="77" t="s">
        <v>94</v>
      </c>
      <c r="M42" s="77" t="s">
        <v>94</v>
      </c>
    </row>
    <row r="43" spans="1:13" ht="15">
      <c r="A43" s="84" t="s">
        <v>162</v>
      </c>
      <c r="B43" s="65">
        <v>2200</v>
      </c>
      <c r="C43" s="63">
        <v>300</v>
      </c>
      <c r="D43" s="63" t="s">
        <v>94</v>
      </c>
      <c r="E43" s="62">
        <v>0</v>
      </c>
      <c r="F43" s="62">
        <v>0</v>
      </c>
      <c r="G43" s="62">
        <v>0</v>
      </c>
      <c r="H43" s="62">
        <v>0</v>
      </c>
      <c r="I43" s="77" t="s">
        <v>94</v>
      </c>
      <c r="J43" s="62">
        <v>0</v>
      </c>
      <c r="K43" s="62">
        <v>0</v>
      </c>
      <c r="L43" s="77" t="s">
        <v>94</v>
      </c>
      <c r="M43" s="77" t="s">
        <v>94</v>
      </c>
    </row>
    <row r="44" spans="1:13" ht="45">
      <c r="A44" s="79" t="s">
        <v>161</v>
      </c>
      <c r="B44" s="65">
        <v>2210</v>
      </c>
      <c r="C44" s="63">
        <v>320</v>
      </c>
      <c r="D44" s="63" t="s">
        <v>94</v>
      </c>
      <c r="E44" s="62">
        <v>0</v>
      </c>
      <c r="F44" s="62">
        <v>0</v>
      </c>
      <c r="G44" s="62">
        <v>0</v>
      </c>
      <c r="H44" s="62">
        <v>0</v>
      </c>
      <c r="I44" s="77" t="s">
        <v>94</v>
      </c>
      <c r="J44" s="62">
        <v>0</v>
      </c>
      <c r="K44" s="62">
        <v>0</v>
      </c>
      <c r="L44" s="77" t="s">
        <v>94</v>
      </c>
      <c r="M44" s="77" t="s">
        <v>94</v>
      </c>
    </row>
    <row r="45" spans="1:13" ht="60">
      <c r="A45" s="78" t="s">
        <v>441</v>
      </c>
      <c r="B45" s="65">
        <v>2211</v>
      </c>
      <c r="C45" s="63">
        <v>321</v>
      </c>
      <c r="D45" s="215" t="s">
        <v>241</v>
      </c>
      <c r="E45" s="62">
        <v>0</v>
      </c>
      <c r="F45" s="62">
        <v>0</v>
      </c>
      <c r="G45" s="62">
        <v>0</v>
      </c>
      <c r="H45" s="62">
        <v>0</v>
      </c>
      <c r="I45" s="77" t="s">
        <v>94</v>
      </c>
      <c r="J45" s="62">
        <v>0</v>
      </c>
      <c r="K45" s="62">
        <v>0</v>
      </c>
      <c r="L45" s="77" t="s">
        <v>94</v>
      </c>
      <c r="M45" s="77" t="s">
        <v>94</v>
      </c>
    </row>
    <row r="46" spans="1:13" ht="45">
      <c r="A46" s="78" t="s">
        <v>158</v>
      </c>
      <c r="B46" s="65">
        <v>2212</v>
      </c>
      <c r="C46" s="63">
        <v>323</v>
      </c>
      <c r="D46" s="215" t="s">
        <v>241</v>
      </c>
      <c r="E46" s="62">
        <v>0</v>
      </c>
      <c r="F46" s="62">
        <v>0</v>
      </c>
      <c r="G46" s="62">
        <v>0</v>
      </c>
      <c r="H46" s="77" t="s">
        <v>94</v>
      </c>
      <c r="I46" s="77" t="s">
        <v>94</v>
      </c>
      <c r="J46" s="62">
        <v>0</v>
      </c>
      <c r="K46" s="77" t="s">
        <v>94</v>
      </c>
      <c r="L46" s="77" t="s">
        <v>94</v>
      </c>
      <c r="M46" s="77" t="s">
        <v>94</v>
      </c>
    </row>
    <row r="47" spans="1:13" s="53" customFormat="1" ht="45">
      <c r="A47" s="79" t="s">
        <v>155</v>
      </c>
      <c r="B47" s="65">
        <v>2220</v>
      </c>
      <c r="C47" s="63">
        <v>340</v>
      </c>
      <c r="D47" s="215" t="s">
        <v>241</v>
      </c>
      <c r="E47" s="62">
        <v>0</v>
      </c>
      <c r="F47" s="62">
        <v>0</v>
      </c>
      <c r="G47" s="60" t="s">
        <v>94</v>
      </c>
      <c r="H47" s="61"/>
      <c r="I47" s="60" t="s">
        <v>94</v>
      </c>
      <c r="J47" s="61"/>
      <c r="K47" s="60" t="s">
        <v>94</v>
      </c>
      <c r="L47" s="60" t="s">
        <v>94</v>
      </c>
      <c r="M47" s="60" t="s">
        <v>94</v>
      </c>
    </row>
    <row r="48" spans="1:13" s="53" customFormat="1" ht="75">
      <c r="A48" s="79" t="s">
        <v>154</v>
      </c>
      <c r="B48" s="65">
        <v>2230</v>
      </c>
      <c r="C48" s="63">
        <v>350</v>
      </c>
      <c r="D48" s="215" t="s">
        <v>241</v>
      </c>
      <c r="E48" s="62">
        <v>0</v>
      </c>
      <c r="F48" s="62">
        <v>0</v>
      </c>
      <c r="G48" s="60" t="s">
        <v>94</v>
      </c>
      <c r="H48" s="60" t="s">
        <v>94</v>
      </c>
      <c r="I48" s="60" t="s">
        <v>94</v>
      </c>
      <c r="J48" s="61"/>
      <c r="K48" s="60" t="s">
        <v>94</v>
      </c>
      <c r="L48" s="60" t="s">
        <v>94</v>
      </c>
      <c r="M48" s="60" t="s">
        <v>94</v>
      </c>
    </row>
    <row r="49" spans="1:13" s="53" customFormat="1" ht="15">
      <c r="A49" s="79" t="s">
        <v>153</v>
      </c>
      <c r="B49" s="65">
        <v>2240</v>
      </c>
      <c r="C49" s="63">
        <v>360</v>
      </c>
      <c r="D49" s="215" t="s">
        <v>241</v>
      </c>
      <c r="E49" s="62">
        <v>0</v>
      </c>
      <c r="F49" s="62">
        <v>0</v>
      </c>
      <c r="G49" s="60" t="s">
        <v>94</v>
      </c>
      <c r="H49" s="60" t="s">
        <v>94</v>
      </c>
      <c r="I49" s="60" t="s">
        <v>94</v>
      </c>
      <c r="J49" s="61"/>
      <c r="K49" s="60" t="s">
        <v>94</v>
      </c>
      <c r="L49" s="60" t="s">
        <v>94</v>
      </c>
      <c r="M49" s="60" t="s">
        <v>94</v>
      </c>
    </row>
    <row r="50" spans="1:13" ht="15">
      <c r="A50" s="84" t="s">
        <v>152</v>
      </c>
      <c r="B50" s="65">
        <v>2300</v>
      </c>
      <c r="C50" s="63">
        <v>850</v>
      </c>
      <c r="D50" s="82" t="s">
        <v>94</v>
      </c>
      <c r="E50" s="62">
        <v>194000</v>
      </c>
      <c r="F50" s="62">
        <v>194000</v>
      </c>
      <c r="G50" s="62">
        <v>0</v>
      </c>
      <c r="H50" s="62">
        <v>0</v>
      </c>
      <c r="I50" s="77" t="s">
        <v>94</v>
      </c>
      <c r="J50" s="62">
        <v>194000</v>
      </c>
      <c r="K50" s="77" t="s">
        <v>94</v>
      </c>
      <c r="L50" s="77" t="s">
        <v>94</v>
      </c>
      <c r="M50" s="62">
        <v>0</v>
      </c>
    </row>
    <row r="51" spans="1:13" ht="45">
      <c r="A51" s="79" t="s">
        <v>151</v>
      </c>
      <c r="B51" s="65">
        <v>2310</v>
      </c>
      <c r="C51" s="63">
        <v>851</v>
      </c>
      <c r="D51" s="215" t="s">
        <v>241</v>
      </c>
      <c r="E51" s="62">
        <v>10000</v>
      </c>
      <c r="F51" s="62">
        <v>10000</v>
      </c>
      <c r="G51" s="61"/>
      <c r="H51" s="61"/>
      <c r="I51" s="60" t="s">
        <v>94</v>
      </c>
      <c r="J51" s="61">
        <v>10000</v>
      </c>
      <c r="K51" s="60" t="s">
        <v>94</v>
      </c>
      <c r="L51" s="60" t="s">
        <v>94</v>
      </c>
      <c r="M51" s="60" t="s">
        <v>94</v>
      </c>
    </row>
    <row r="52" spans="1:13" ht="45">
      <c r="A52" s="79" t="s">
        <v>150</v>
      </c>
      <c r="B52" s="65">
        <v>2320</v>
      </c>
      <c r="C52" s="63">
        <v>852</v>
      </c>
      <c r="D52" s="215" t="s">
        <v>241</v>
      </c>
      <c r="E52" s="62">
        <v>40000</v>
      </c>
      <c r="F52" s="62">
        <v>40000</v>
      </c>
      <c r="G52" s="61"/>
      <c r="H52" s="60" t="s">
        <v>94</v>
      </c>
      <c r="I52" s="60" t="s">
        <v>94</v>
      </c>
      <c r="J52" s="61">
        <v>40000</v>
      </c>
      <c r="K52" s="60" t="s">
        <v>94</v>
      </c>
      <c r="L52" s="60" t="s">
        <v>94</v>
      </c>
      <c r="M52" s="60" t="s">
        <v>94</v>
      </c>
    </row>
    <row r="53" spans="1:13" ht="30">
      <c r="A53" s="79" t="s">
        <v>149</v>
      </c>
      <c r="B53" s="65">
        <v>2330</v>
      </c>
      <c r="C53" s="63">
        <v>853</v>
      </c>
      <c r="D53" s="82" t="s">
        <v>94</v>
      </c>
      <c r="E53" s="62">
        <v>144000</v>
      </c>
      <c r="F53" s="62">
        <v>144000</v>
      </c>
      <c r="G53" s="62">
        <v>0</v>
      </c>
      <c r="H53" s="62">
        <v>0</v>
      </c>
      <c r="I53" s="77" t="s">
        <v>94</v>
      </c>
      <c r="J53" s="62">
        <v>144000</v>
      </c>
      <c r="K53" s="77" t="s">
        <v>94</v>
      </c>
      <c r="L53" s="77" t="s">
        <v>94</v>
      </c>
      <c r="M53" s="62">
        <v>0</v>
      </c>
    </row>
    <row r="54" spans="1:13" ht="30">
      <c r="A54" s="84" t="s">
        <v>147</v>
      </c>
      <c r="B54" s="65">
        <v>2400</v>
      </c>
      <c r="C54" s="63" t="s">
        <v>94</v>
      </c>
      <c r="D54" s="63" t="s">
        <v>94</v>
      </c>
      <c r="E54" s="62">
        <v>0</v>
      </c>
      <c r="F54" s="62">
        <v>0</v>
      </c>
      <c r="G54" s="62">
        <v>0</v>
      </c>
      <c r="H54" s="77" t="s">
        <v>94</v>
      </c>
      <c r="I54" s="77" t="s">
        <v>94</v>
      </c>
      <c r="J54" s="62">
        <v>0</v>
      </c>
      <c r="K54" s="77" t="s">
        <v>94</v>
      </c>
      <c r="L54" s="77" t="s">
        <v>94</v>
      </c>
      <c r="M54" s="62">
        <v>0</v>
      </c>
    </row>
    <row r="55" spans="1:13" ht="15">
      <c r="A55" s="79" t="s">
        <v>146</v>
      </c>
      <c r="B55" s="65">
        <v>2450</v>
      </c>
      <c r="C55" s="63">
        <v>862</v>
      </c>
      <c r="D55" s="215" t="s">
        <v>241</v>
      </c>
      <c r="E55" s="62">
        <v>0</v>
      </c>
      <c r="F55" s="62">
        <v>0</v>
      </c>
      <c r="G55" s="61"/>
      <c r="H55" s="60" t="s">
        <v>94</v>
      </c>
      <c r="I55" s="60" t="s">
        <v>94</v>
      </c>
      <c r="J55" s="61"/>
      <c r="K55" s="60" t="s">
        <v>94</v>
      </c>
      <c r="L55" s="60" t="s">
        <v>94</v>
      </c>
      <c r="M55" s="61"/>
    </row>
    <row r="56" spans="1:13" ht="30">
      <c r="A56" s="84" t="s">
        <v>145</v>
      </c>
      <c r="B56" s="65">
        <v>2500</v>
      </c>
      <c r="C56" s="63" t="s">
        <v>94</v>
      </c>
      <c r="D56" s="63" t="s">
        <v>94</v>
      </c>
      <c r="E56" s="62">
        <v>0</v>
      </c>
      <c r="F56" s="62">
        <v>0</v>
      </c>
      <c r="G56" s="62">
        <v>0</v>
      </c>
      <c r="H56" s="77" t="s">
        <v>94</v>
      </c>
      <c r="I56" s="77" t="s">
        <v>94</v>
      </c>
      <c r="J56" s="62">
        <v>0</v>
      </c>
      <c r="K56" s="77" t="s">
        <v>94</v>
      </c>
      <c r="L56" s="77" t="s">
        <v>94</v>
      </c>
      <c r="M56" s="77" t="s">
        <v>94</v>
      </c>
    </row>
    <row r="57" spans="1:13" ht="60">
      <c r="A57" s="79" t="s">
        <v>144</v>
      </c>
      <c r="B57" s="65">
        <v>2520</v>
      </c>
      <c r="C57" s="63">
        <v>831</v>
      </c>
      <c r="D57" s="82" t="s">
        <v>94</v>
      </c>
      <c r="E57" s="62">
        <v>0</v>
      </c>
      <c r="F57" s="62">
        <v>0</v>
      </c>
      <c r="G57" s="62">
        <v>0</v>
      </c>
      <c r="H57" s="77" t="s">
        <v>94</v>
      </c>
      <c r="I57" s="77" t="s">
        <v>94</v>
      </c>
      <c r="J57" s="62">
        <v>0</v>
      </c>
      <c r="K57" s="77" t="s">
        <v>94</v>
      </c>
      <c r="L57" s="77" t="s">
        <v>94</v>
      </c>
      <c r="M57" s="77" t="s">
        <v>94</v>
      </c>
    </row>
    <row r="58" spans="1:13" s="83" customFormat="1" ht="30">
      <c r="A58" s="84" t="s">
        <v>137</v>
      </c>
      <c r="B58" s="65">
        <v>2600</v>
      </c>
      <c r="C58" s="63" t="s">
        <v>94</v>
      </c>
      <c r="D58" s="63" t="s">
        <v>94</v>
      </c>
      <c r="E58" s="62">
        <v>137512686.42</v>
      </c>
      <c r="F58" s="62">
        <v>137512686.42</v>
      </c>
      <c r="G58" s="62">
        <v>128860128.42</v>
      </c>
      <c r="H58" s="62">
        <v>0</v>
      </c>
      <c r="I58" s="62">
        <v>0</v>
      </c>
      <c r="J58" s="62">
        <v>8652558</v>
      </c>
      <c r="K58" s="62">
        <v>0</v>
      </c>
      <c r="L58" s="62">
        <v>0</v>
      </c>
      <c r="M58" s="62">
        <v>0</v>
      </c>
    </row>
    <row r="59" spans="1:13" s="83" customFormat="1" ht="60">
      <c r="A59" s="79" t="s">
        <v>136</v>
      </c>
      <c r="B59" s="65">
        <v>2670</v>
      </c>
      <c r="C59" s="63">
        <v>119</v>
      </c>
      <c r="D59" s="63" t="s">
        <v>94</v>
      </c>
      <c r="E59" s="62">
        <v>0</v>
      </c>
      <c r="F59" s="62">
        <v>0</v>
      </c>
      <c r="G59" s="62">
        <v>0</v>
      </c>
      <c r="H59" s="62">
        <v>0</v>
      </c>
      <c r="I59" s="77" t="s">
        <v>94</v>
      </c>
      <c r="J59" s="62">
        <v>0</v>
      </c>
      <c r="K59" s="62">
        <v>0</v>
      </c>
      <c r="L59" s="77" t="s">
        <v>94</v>
      </c>
      <c r="M59" s="77" t="s">
        <v>94</v>
      </c>
    </row>
    <row r="60" spans="1:13" s="83" customFormat="1" ht="45">
      <c r="A60" s="79" t="s">
        <v>133</v>
      </c>
      <c r="B60" s="65">
        <v>2630</v>
      </c>
      <c r="C60" s="63">
        <v>243</v>
      </c>
      <c r="D60" s="63" t="s">
        <v>94</v>
      </c>
      <c r="E60" s="62">
        <v>114150.84</v>
      </c>
      <c r="F60" s="62">
        <v>114150.84</v>
      </c>
      <c r="G60" s="62">
        <v>0</v>
      </c>
      <c r="H60" s="62">
        <v>0</v>
      </c>
      <c r="I60" s="77" t="s">
        <v>94</v>
      </c>
      <c r="J60" s="62">
        <v>114150.84</v>
      </c>
      <c r="K60" s="77" t="s">
        <v>94</v>
      </c>
      <c r="L60" s="77" t="s">
        <v>94</v>
      </c>
      <c r="M60" s="77">
        <v>0</v>
      </c>
    </row>
    <row r="61" spans="1:13" s="83" customFormat="1" ht="15">
      <c r="A61" s="79" t="s">
        <v>131</v>
      </c>
      <c r="B61" s="65">
        <v>2640</v>
      </c>
      <c r="C61" s="63">
        <v>244</v>
      </c>
      <c r="D61" s="63" t="s">
        <v>94</v>
      </c>
      <c r="E61" s="62">
        <v>125398535.58</v>
      </c>
      <c r="F61" s="62">
        <v>125398535.58</v>
      </c>
      <c r="G61" s="62">
        <v>117860128.42</v>
      </c>
      <c r="H61" s="62">
        <v>0</v>
      </c>
      <c r="I61" s="77" t="s">
        <v>94</v>
      </c>
      <c r="J61" s="62">
        <v>7538407.16</v>
      </c>
      <c r="K61" s="77">
        <v>0</v>
      </c>
      <c r="L61" s="77">
        <v>0</v>
      </c>
      <c r="M61" s="77">
        <v>0</v>
      </c>
    </row>
    <row r="62" spans="1:13" ht="30">
      <c r="A62" s="79" t="s">
        <v>130</v>
      </c>
      <c r="B62" s="65">
        <v>2641</v>
      </c>
      <c r="C62" s="63">
        <v>244</v>
      </c>
      <c r="D62" s="63" t="s">
        <v>94</v>
      </c>
      <c r="E62" s="62">
        <v>125398535.58</v>
      </c>
      <c r="F62" s="62">
        <v>125398535.58</v>
      </c>
      <c r="G62" s="62">
        <v>117860128.42</v>
      </c>
      <c r="H62" s="62">
        <v>0</v>
      </c>
      <c r="I62" s="77" t="s">
        <v>94</v>
      </c>
      <c r="J62" s="62">
        <v>7538407.16</v>
      </c>
      <c r="K62" s="62">
        <v>0</v>
      </c>
      <c r="L62" s="62">
        <v>0</v>
      </c>
      <c r="M62" s="62">
        <v>0</v>
      </c>
    </row>
    <row r="63" spans="1:13" ht="30">
      <c r="A63" s="79" t="s">
        <v>439</v>
      </c>
      <c r="B63" s="65">
        <v>2660</v>
      </c>
      <c r="C63" s="63">
        <v>247</v>
      </c>
      <c r="D63" s="63" t="s">
        <v>94</v>
      </c>
      <c r="E63" s="62">
        <v>12000000</v>
      </c>
      <c r="F63" s="62">
        <v>12000000</v>
      </c>
      <c r="G63" s="62">
        <v>11000000</v>
      </c>
      <c r="H63" s="62">
        <v>0</v>
      </c>
      <c r="I63" s="77" t="s">
        <v>94</v>
      </c>
      <c r="J63" s="62">
        <v>1000000</v>
      </c>
      <c r="K63" s="62">
        <v>0</v>
      </c>
      <c r="L63" s="77" t="s">
        <v>94</v>
      </c>
      <c r="M63" s="77" t="s">
        <v>94</v>
      </c>
    </row>
    <row r="64" spans="1:13" ht="30">
      <c r="A64" s="79" t="s">
        <v>106</v>
      </c>
      <c r="B64" s="65">
        <v>2700</v>
      </c>
      <c r="C64" s="63">
        <v>400</v>
      </c>
      <c r="D64" s="63" t="s">
        <v>94</v>
      </c>
      <c r="E64" s="62">
        <v>0</v>
      </c>
      <c r="F64" s="62">
        <v>0</v>
      </c>
      <c r="G64" s="77" t="s">
        <v>94</v>
      </c>
      <c r="H64" s="77" t="s">
        <v>94</v>
      </c>
      <c r="I64" s="62">
        <v>0</v>
      </c>
      <c r="J64" s="77" t="s">
        <v>94</v>
      </c>
      <c r="K64" s="77" t="s">
        <v>94</v>
      </c>
      <c r="L64" s="77" t="s">
        <v>94</v>
      </c>
      <c r="M64" s="77" t="s">
        <v>94</v>
      </c>
    </row>
    <row r="65" spans="1:13" ht="45">
      <c r="A65" s="78" t="s">
        <v>105</v>
      </c>
      <c r="B65" s="65">
        <v>2720</v>
      </c>
      <c r="C65" s="63">
        <v>407</v>
      </c>
      <c r="D65" s="63" t="s">
        <v>94</v>
      </c>
      <c r="E65" s="62">
        <v>0</v>
      </c>
      <c r="F65" s="62">
        <v>0</v>
      </c>
      <c r="G65" s="77" t="s">
        <v>94</v>
      </c>
      <c r="H65" s="77" t="s">
        <v>94</v>
      </c>
      <c r="I65" s="62">
        <v>0</v>
      </c>
      <c r="J65" s="77" t="s">
        <v>94</v>
      </c>
      <c r="K65" s="77" t="s">
        <v>94</v>
      </c>
      <c r="L65" s="77" t="s">
        <v>94</v>
      </c>
      <c r="M65" s="77" t="s">
        <v>94</v>
      </c>
    </row>
    <row r="66" spans="1:13" ht="15">
      <c r="A66" s="75" t="s">
        <v>102</v>
      </c>
      <c r="B66" s="69">
        <v>3000</v>
      </c>
      <c r="C66" s="74">
        <v>100</v>
      </c>
      <c r="D66" s="63" t="s">
        <v>94</v>
      </c>
      <c r="E66" s="68">
        <v>-6000000</v>
      </c>
      <c r="F66" s="68">
        <v>-6000000</v>
      </c>
      <c r="G66" s="68" t="s">
        <v>94</v>
      </c>
      <c r="H66" s="68" t="s">
        <v>94</v>
      </c>
      <c r="I66" s="68" t="s">
        <v>94</v>
      </c>
      <c r="J66" s="68">
        <v>-6000000</v>
      </c>
      <c r="K66" s="68">
        <v>0</v>
      </c>
      <c r="L66" s="68" t="s">
        <v>94</v>
      </c>
      <c r="M66" s="68">
        <v>0</v>
      </c>
    </row>
    <row r="67" spans="1:13" ht="30">
      <c r="A67" s="73" t="s">
        <v>101</v>
      </c>
      <c r="B67" s="71">
        <v>3010</v>
      </c>
      <c r="C67" s="63">
        <v>180</v>
      </c>
      <c r="D67" s="215" t="s">
        <v>241</v>
      </c>
      <c r="E67" s="62">
        <v>-500000</v>
      </c>
      <c r="F67" s="62">
        <v>-500000</v>
      </c>
      <c r="G67" s="60" t="s">
        <v>94</v>
      </c>
      <c r="H67" s="60" t="s">
        <v>94</v>
      </c>
      <c r="I67" s="60" t="s">
        <v>94</v>
      </c>
      <c r="J67" s="61">
        <v>-500000</v>
      </c>
      <c r="K67" s="61"/>
      <c r="L67" s="60" t="s">
        <v>94</v>
      </c>
      <c r="M67" s="61"/>
    </row>
    <row r="68" spans="1:13" ht="15">
      <c r="A68" s="72" t="s">
        <v>100</v>
      </c>
      <c r="B68" s="71">
        <v>3020</v>
      </c>
      <c r="C68" s="63">
        <v>180</v>
      </c>
      <c r="D68" s="215" t="s">
        <v>241</v>
      </c>
      <c r="E68" s="62">
        <v>-5500000</v>
      </c>
      <c r="F68" s="62">
        <v>-5500000</v>
      </c>
      <c r="G68" s="60" t="s">
        <v>94</v>
      </c>
      <c r="H68" s="60" t="s">
        <v>94</v>
      </c>
      <c r="I68" s="60" t="s">
        <v>94</v>
      </c>
      <c r="J68" s="61">
        <v>-5500000</v>
      </c>
      <c r="K68" s="61"/>
      <c r="L68" s="60" t="s">
        <v>94</v>
      </c>
      <c r="M68" s="61"/>
    </row>
    <row r="69" spans="1:13" ht="15">
      <c r="A69" s="72" t="s">
        <v>99</v>
      </c>
      <c r="B69" s="71">
        <v>3030</v>
      </c>
      <c r="C69" s="64">
        <v>180</v>
      </c>
      <c r="D69" s="215" t="s">
        <v>241</v>
      </c>
      <c r="E69" s="62">
        <v>0</v>
      </c>
      <c r="F69" s="62">
        <v>0</v>
      </c>
      <c r="G69" s="60" t="s">
        <v>94</v>
      </c>
      <c r="H69" s="60" t="s">
        <v>94</v>
      </c>
      <c r="I69" s="60" t="s">
        <v>94</v>
      </c>
      <c r="J69" s="61">
        <v>0</v>
      </c>
      <c r="K69" s="61">
        <v>0</v>
      </c>
      <c r="L69" s="60" t="s">
        <v>94</v>
      </c>
      <c r="M69" s="61">
        <v>0</v>
      </c>
    </row>
    <row r="70" spans="1:13" ht="15">
      <c r="A70" s="70" t="s">
        <v>97</v>
      </c>
      <c r="B70" s="69">
        <v>4000</v>
      </c>
      <c r="C70" s="64" t="s">
        <v>94</v>
      </c>
      <c r="D70" s="63" t="s">
        <v>94</v>
      </c>
      <c r="E70" s="68">
        <v>0</v>
      </c>
      <c r="F70" s="68">
        <v>0</v>
      </c>
      <c r="G70" s="67" t="s">
        <v>94</v>
      </c>
      <c r="H70" s="68">
        <v>0</v>
      </c>
      <c r="I70" s="68">
        <v>0</v>
      </c>
      <c r="J70" s="67" t="s">
        <v>94</v>
      </c>
      <c r="K70" s="67" t="s">
        <v>94</v>
      </c>
      <c r="L70" s="67" t="s">
        <v>94</v>
      </c>
      <c r="M70" s="67" t="s">
        <v>94</v>
      </c>
    </row>
    <row r="71" spans="1:13" ht="30">
      <c r="A71" s="66" t="s">
        <v>96</v>
      </c>
      <c r="B71" s="65">
        <v>4010</v>
      </c>
      <c r="C71" s="64">
        <v>610</v>
      </c>
      <c r="D71" s="63" t="s">
        <v>94</v>
      </c>
      <c r="E71" s="62">
        <v>0</v>
      </c>
      <c r="F71" s="62">
        <v>0</v>
      </c>
      <c r="G71" s="60" t="s">
        <v>94</v>
      </c>
      <c r="H71" s="61"/>
      <c r="I71" s="61"/>
      <c r="J71" s="60" t="s">
        <v>94</v>
      </c>
      <c r="K71" s="60" t="s">
        <v>94</v>
      </c>
      <c r="L71" s="60" t="s">
        <v>94</v>
      </c>
      <c r="M71" s="60" t="s">
        <v>94</v>
      </c>
    </row>
    <row r="418" ht="15"/>
    <row r="419" ht="15"/>
    <row r="420" ht="15"/>
    <row r="421" ht="15"/>
    <row r="422" ht="15"/>
    <row r="423" ht="15"/>
  </sheetData>
  <sheetProtection/>
  <mergeCells count="16">
    <mergeCell ref="A2:M2"/>
    <mergeCell ref="A4:A7"/>
    <mergeCell ref="G6:G7"/>
    <mergeCell ref="C4:C7"/>
    <mergeCell ref="J3:K3"/>
    <mergeCell ref="H6:H7"/>
    <mergeCell ref="I6:I7"/>
    <mergeCell ref="D4:D7"/>
    <mergeCell ref="B4:B7"/>
    <mergeCell ref="M5:M7"/>
    <mergeCell ref="L5:L7"/>
    <mergeCell ref="F5:F7"/>
    <mergeCell ref="J6:K6"/>
    <mergeCell ref="E4:E7"/>
    <mergeCell ref="G5:K5"/>
    <mergeCell ref="G4:K4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paperSize="9" scale="3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="90" zoomScaleNormal="90" zoomScalePageLayoutView="0" workbookViewId="0" topLeftCell="A1">
      <pane ySplit="7" topLeftCell="A8" activePane="bottomLeft" state="frozen"/>
      <selection pane="topLeft" activeCell="C1" sqref="C1"/>
      <selection pane="bottomLeft" activeCell="A1" sqref="A1"/>
    </sheetView>
  </sheetViews>
  <sheetFormatPr defaultColWidth="9.140625" defaultRowHeight="15"/>
  <cols>
    <col min="1" max="1" width="58.140625" style="4" customWidth="1"/>
    <col min="2" max="2" width="8.140625" style="46" customWidth="1"/>
    <col min="3" max="3" width="13.421875" style="4" customWidth="1"/>
    <col min="4" max="4" width="10.57421875" style="5" customWidth="1"/>
    <col min="5" max="6" width="17.28125" style="45" customWidth="1"/>
    <col min="7" max="7" width="17.28125" style="4" customWidth="1"/>
    <col min="8" max="8" width="22.00390625" style="4" customWidth="1"/>
    <col min="9" max="13" width="17.421875" style="4" customWidth="1"/>
    <col min="14" max="16384" width="9.140625" style="4" customWidth="1"/>
  </cols>
  <sheetData>
    <row r="1" spans="1:13" ht="6" customHeight="1">
      <c r="A1" s="114"/>
      <c r="B1" s="126"/>
      <c r="C1" s="125"/>
      <c r="D1" s="114"/>
      <c r="E1" s="124"/>
      <c r="F1" s="124"/>
      <c r="G1" s="114"/>
      <c r="H1" s="123"/>
      <c r="I1" s="123"/>
      <c r="J1" s="122"/>
      <c r="K1" s="122"/>
      <c r="L1" s="122"/>
      <c r="M1" s="121"/>
    </row>
    <row r="2" spans="1:13" ht="15" customHeight="1">
      <c r="A2" s="319" t="s">
        <v>443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15">
      <c r="A3" s="119"/>
      <c r="B3" s="120"/>
      <c r="C3" s="119"/>
      <c r="D3" s="119"/>
      <c r="E3" s="118"/>
      <c r="F3" s="118"/>
      <c r="G3" s="117"/>
      <c r="H3" s="116"/>
      <c r="I3" s="116"/>
      <c r="J3" s="323"/>
      <c r="K3" s="323"/>
      <c r="L3" s="115"/>
      <c r="M3" s="114"/>
    </row>
    <row r="4" spans="1:13" ht="15" customHeight="1">
      <c r="A4" s="320" t="s">
        <v>263</v>
      </c>
      <c r="B4" s="320" t="s">
        <v>262</v>
      </c>
      <c r="C4" s="320" t="s">
        <v>261</v>
      </c>
      <c r="D4" s="330" t="s">
        <v>260</v>
      </c>
      <c r="E4" s="313" t="s">
        <v>259</v>
      </c>
      <c r="F4" s="113"/>
      <c r="G4" s="317" t="s">
        <v>258</v>
      </c>
      <c r="H4" s="317"/>
      <c r="I4" s="317"/>
      <c r="J4" s="317"/>
      <c r="K4" s="317"/>
      <c r="L4" s="112"/>
      <c r="M4" s="111"/>
    </row>
    <row r="5" spans="1:13" ht="15" customHeight="1">
      <c r="A5" s="320"/>
      <c r="B5" s="320"/>
      <c r="C5" s="320"/>
      <c r="D5" s="331"/>
      <c r="E5" s="314"/>
      <c r="F5" s="313" t="s">
        <v>257</v>
      </c>
      <c r="G5" s="316" t="s">
        <v>256</v>
      </c>
      <c r="H5" s="317"/>
      <c r="I5" s="317"/>
      <c r="J5" s="317"/>
      <c r="K5" s="318"/>
      <c r="L5" s="325" t="s">
        <v>255</v>
      </c>
      <c r="M5" s="325" t="s">
        <v>254</v>
      </c>
    </row>
    <row r="6" spans="1:13" ht="105.75" customHeight="1">
      <c r="A6" s="320"/>
      <c r="B6" s="320"/>
      <c r="C6" s="320"/>
      <c r="D6" s="331"/>
      <c r="E6" s="314"/>
      <c r="F6" s="314"/>
      <c r="G6" s="321" t="s">
        <v>253</v>
      </c>
      <c r="H6" s="328" t="s">
        <v>252</v>
      </c>
      <c r="I6" s="328" t="s">
        <v>251</v>
      </c>
      <c r="J6" s="311" t="s">
        <v>250</v>
      </c>
      <c r="K6" s="312"/>
      <c r="L6" s="326"/>
      <c r="M6" s="326"/>
    </row>
    <row r="7" spans="1:13" ht="18.75" customHeight="1">
      <c r="A7" s="320"/>
      <c r="B7" s="320"/>
      <c r="C7" s="320"/>
      <c r="D7" s="332"/>
      <c r="E7" s="315"/>
      <c r="F7" s="315"/>
      <c r="G7" s="322"/>
      <c r="H7" s="329"/>
      <c r="I7" s="329"/>
      <c r="J7" s="110" t="s">
        <v>249</v>
      </c>
      <c r="K7" s="110" t="s">
        <v>248</v>
      </c>
      <c r="L7" s="327"/>
      <c r="M7" s="327"/>
    </row>
    <row r="8" spans="1:13" ht="15">
      <c r="A8" s="253">
        <v>1</v>
      </c>
      <c r="B8" s="253">
        <v>2</v>
      </c>
      <c r="C8" s="253">
        <v>3</v>
      </c>
      <c r="D8" s="253">
        <v>4</v>
      </c>
      <c r="E8" s="253">
        <v>5</v>
      </c>
      <c r="F8" s="253">
        <v>6</v>
      </c>
      <c r="G8" s="253">
        <v>7</v>
      </c>
      <c r="H8" s="253">
        <v>8</v>
      </c>
      <c r="I8" s="253">
        <v>9</v>
      </c>
      <c r="J8" s="253">
        <v>10</v>
      </c>
      <c r="K8" s="253">
        <v>11</v>
      </c>
      <c r="L8" s="253">
        <v>12</v>
      </c>
      <c r="M8" s="253">
        <v>13</v>
      </c>
    </row>
    <row r="9" spans="1:13" ht="30">
      <c r="A9" s="109" t="s">
        <v>247</v>
      </c>
      <c r="B9" s="105" t="s">
        <v>246</v>
      </c>
      <c r="C9" s="253" t="s">
        <v>94</v>
      </c>
      <c r="D9" s="253" t="s">
        <v>94</v>
      </c>
      <c r="E9" s="104">
        <v>0</v>
      </c>
      <c r="F9" s="103">
        <v>0</v>
      </c>
      <c r="G9" s="251">
        <v>0</v>
      </c>
      <c r="H9" s="250">
        <v>0</v>
      </c>
      <c r="I9" s="250">
        <v>0</v>
      </c>
      <c r="J9" s="250">
        <v>0</v>
      </c>
      <c r="K9" s="250">
        <v>0</v>
      </c>
      <c r="L9" s="249">
        <v>0</v>
      </c>
      <c r="M9" s="249">
        <v>0</v>
      </c>
    </row>
    <row r="10" spans="1:13" ht="30">
      <c r="A10" s="66" t="s">
        <v>245</v>
      </c>
      <c r="B10" s="105" t="s">
        <v>244</v>
      </c>
      <c r="C10" s="82" t="s">
        <v>94</v>
      </c>
      <c r="D10" s="82" t="s">
        <v>94</v>
      </c>
      <c r="E10" s="104">
        <v>0</v>
      </c>
      <c r="F10" s="103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</row>
    <row r="11" spans="1:13" ht="15">
      <c r="A11" s="70" t="s">
        <v>243</v>
      </c>
      <c r="B11" s="89" t="s">
        <v>242</v>
      </c>
      <c r="C11" s="102" t="s">
        <v>241</v>
      </c>
      <c r="D11" s="74" t="s">
        <v>94</v>
      </c>
      <c r="E11" s="101">
        <v>218737258.42</v>
      </c>
      <c r="F11" s="100">
        <v>218737258.42</v>
      </c>
      <c r="G11" s="68">
        <v>183029258.42</v>
      </c>
      <c r="H11" s="68">
        <v>0</v>
      </c>
      <c r="I11" s="68">
        <v>0</v>
      </c>
      <c r="J11" s="68">
        <v>35708000</v>
      </c>
      <c r="K11" s="68">
        <v>0</v>
      </c>
      <c r="L11" s="68">
        <v>0</v>
      </c>
      <c r="M11" s="68">
        <v>0</v>
      </c>
    </row>
    <row r="12" spans="1:13" ht="35.25" customHeight="1">
      <c r="A12" s="84" t="s">
        <v>240</v>
      </c>
      <c r="B12" s="89" t="s">
        <v>239</v>
      </c>
      <c r="C12" s="98">
        <v>120</v>
      </c>
      <c r="D12" s="63" t="s">
        <v>94</v>
      </c>
      <c r="E12" s="62">
        <v>17810000</v>
      </c>
      <c r="F12" s="62">
        <v>17810000</v>
      </c>
      <c r="G12" s="99" t="s">
        <v>94</v>
      </c>
      <c r="H12" s="95" t="s">
        <v>94</v>
      </c>
      <c r="I12" s="95" t="s">
        <v>94</v>
      </c>
      <c r="J12" s="62">
        <v>17810000</v>
      </c>
      <c r="K12" s="95" t="s">
        <v>94</v>
      </c>
      <c r="L12" s="95" t="s">
        <v>94</v>
      </c>
      <c r="M12" s="62">
        <v>0</v>
      </c>
    </row>
    <row r="13" spans="1:13" s="53" customFormat="1" ht="30">
      <c r="A13" s="84" t="s">
        <v>231</v>
      </c>
      <c r="B13" s="89" t="s">
        <v>230</v>
      </c>
      <c r="C13" s="98">
        <v>130</v>
      </c>
      <c r="D13" s="63" t="s">
        <v>94</v>
      </c>
      <c r="E13" s="62">
        <v>198427258.42</v>
      </c>
      <c r="F13" s="62">
        <v>198427258.42</v>
      </c>
      <c r="G13" s="62">
        <v>183029258.42</v>
      </c>
      <c r="H13" s="95" t="s">
        <v>94</v>
      </c>
      <c r="I13" s="95" t="s">
        <v>94</v>
      </c>
      <c r="J13" s="62">
        <v>15398000</v>
      </c>
      <c r="K13" s="95" t="s">
        <v>94</v>
      </c>
      <c r="L13" s="62">
        <v>0</v>
      </c>
      <c r="M13" s="62">
        <v>0</v>
      </c>
    </row>
    <row r="14" spans="1:13" ht="75">
      <c r="A14" s="79" t="s">
        <v>229</v>
      </c>
      <c r="B14" s="89">
        <v>1210</v>
      </c>
      <c r="C14" s="98">
        <v>130</v>
      </c>
      <c r="D14" s="215" t="s">
        <v>241</v>
      </c>
      <c r="E14" s="62">
        <v>183029258.42</v>
      </c>
      <c r="F14" s="62">
        <v>183029258.42</v>
      </c>
      <c r="G14" s="61">
        <v>183029258.42</v>
      </c>
      <c r="H14" s="60" t="s">
        <v>94</v>
      </c>
      <c r="I14" s="60" t="s">
        <v>94</v>
      </c>
      <c r="J14" s="60" t="s">
        <v>94</v>
      </c>
      <c r="K14" s="60" t="s">
        <v>94</v>
      </c>
      <c r="L14" s="60" t="s">
        <v>94</v>
      </c>
      <c r="M14" s="60" t="s">
        <v>94</v>
      </c>
    </row>
    <row r="15" spans="1:13" ht="30">
      <c r="A15" s="79" t="s">
        <v>228</v>
      </c>
      <c r="B15" s="89">
        <v>1230</v>
      </c>
      <c r="C15" s="98">
        <v>130</v>
      </c>
      <c r="D15" s="215" t="s">
        <v>241</v>
      </c>
      <c r="E15" s="62">
        <v>14084000</v>
      </c>
      <c r="F15" s="62">
        <v>14084000</v>
      </c>
      <c r="G15" s="60" t="s">
        <v>94</v>
      </c>
      <c r="H15" s="60" t="s">
        <v>94</v>
      </c>
      <c r="I15" s="60" t="s">
        <v>94</v>
      </c>
      <c r="J15" s="61">
        <v>14084000</v>
      </c>
      <c r="K15" s="60" t="s">
        <v>94</v>
      </c>
      <c r="L15" s="61">
        <v>0</v>
      </c>
      <c r="M15" s="60">
        <v>0</v>
      </c>
    </row>
    <row r="16" spans="1:13" ht="15">
      <c r="A16" s="79" t="s">
        <v>223</v>
      </c>
      <c r="B16" s="89">
        <v>1240</v>
      </c>
      <c r="C16" s="98">
        <v>130</v>
      </c>
      <c r="D16" s="215" t="s">
        <v>241</v>
      </c>
      <c r="E16" s="62">
        <v>1314000</v>
      </c>
      <c r="F16" s="62">
        <v>1314000</v>
      </c>
      <c r="G16" s="60" t="s">
        <v>94</v>
      </c>
      <c r="H16" s="60" t="s">
        <v>94</v>
      </c>
      <c r="I16" s="60" t="s">
        <v>94</v>
      </c>
      <c r="J16" s="61">
        <v>1314000</v>
      </c>
      <c r="K16" s="60" t="s">
        <v>94</v>
      </c>
      <c r="L16" s="61">
        <v>0</v>
      </c>
      <c r="M16" s="60" t="s">
        <v>94</v>
      </c>
    </row>
    <row r="17" spans="1:13" ht="15">
      <c r="A17" s="79" t="s">
        <v>221</v>
      </c>
      <c r="B17" s="89">
        <v>1250</v>
      </c>
      <c r="C17" s="98">
        <v>130</v>
      </c>
      <c r="D17" s="215" t="s">
        <v>241</v>
      </c>
      <c r="E17" s="62">
        <v>0</v>
      </c>
      <c r="F17" s="62">
        <v>0</v>
      </c>
      <c r="G17" s="60" t="s">
        <v>94</v>
      </c>
      <c r="H17" s="60" t="s">
        <v>94</v>
      </c>
      <c r="I17" s="60" t="s">
        <v>94</v>
      </c>
      <c r="J17" s="61">
        <v>0</v>
      </c>
      <c r="K17" s="60" t="s">
        <v>94</v>
      </c>
      <c r="L17" s="61">
        <v>0</v>
      </c>
      <c r="M17" s="60" t="s">
        <v>94</v>
      </c>
    </row>
    <row r="18" spans="1:13" ht="30">
      <c r="A18" s="79" t="s">
        <v>220</v>
      </c>
      <c r="B18" s="89">
        <v>1260</v>
      </c>
      <c r="C18" s="98">
        <v>130</v>
      </c>
      <c r="D18" s="215" t="s">
        <v>241</v>
      </c>
      <c r="E18" s="62">
        <v>0</v>
      </c>
      <c r="F18" s="62">
        <v>0</v>
      </c>
      <c r="G18" s="60" t="s">
        <v>94</v>
      </c>
      <c r="H18" s="60" t="s">
        <v>94</v>
      </c>
      <c r="I18" s="60" t="s">
        <v>94</v>
      </c>
      <c r="J18" s="61">
        <v>0</v>
      </c>
      <c r="K18" s="60" t="s">
        <v>94</v>
      </c>
      <c r="L18" s="61">
        <v>0</v>
      </c>
      <c r="M18" s="60" t="s">
        <v>94</v>
      </c>
    </row>
    <row r="19" spans="1:13" ht="30">
      <c r="A19" s="84" t="s">
        <v>219</v>
      </c>
      <c r="B19" s="89">
        <v>1300</v>
      </c>
      <c r="C19" s="63">
        <v>140</v>
      </c>
      <c r="D19" s="63" t="s">
        <v>94</v>
      </c>
      <c r="E19" s="62">
        <v>1000000</v>
      </c>
      <c r="F19" s="62">
        <v>1000000</v>
      </c>
      <c r="G19" s="95" t="s">
        <v>94</v>
      </c>
      <c r="H19" s="95" t="s">
        <v>94</v>
      </c>
      <c r="I19" s="95" t="s">
        <v>94</v>
      </c>
      <c r="J19" s="62">
        <v>1000000</v>
      </c>
      <c r="K19" s="95" t="s">
        <v>94</v>
      </c>
      <c r="L19" s="95" t="s">
        <v>94</v>
      </c>
      <c r="M19" s="95" t="s">
        <v>94</v>
      </c>
    </row>
    <row r="20" spans="1:13" ht="15">
      <c r="A20" s="84" t="s">
        <v>214</v>
      </c>
      <c r="B20" s="89" t="s">
        <v>213</v>
      </c>
      <c r="C20" s="63">
        <v>150</v>
      </c>
      <c r="D20" s="63" t="s">
        <v>94</v>
      </c>
      <c r="E20" s="62">
        <v>1500000</v>
      </c>
      <c r="F20" s="62">
        <v>1500000</v>
      </c>
      <c r="G20" s="95" t="s">
        <v>94</v>
      </c>
      <c r="H20" s="95">
        <v>0</v>
      </c>
      <c r="I20" s="95">
        <v>0</v>
      </c>
      <c r="J20" s="62">
        <v>1500000</v>
      </c>
      <c r="K20" s="62">
        <v>0</v>
      </c>
      <c r="L20" s="95" t="s">
        <v>94</v>
      </c>
      <c r="M20" s="62">
        <v>0</v>
      </c>
    </row>
    <row r="21" spans="1:13" ht="30">
      <c r="A21" s="79" t="s">
        <v>212</v>
      </c>
      <c r="B21" s="89">
        <v>1410</v>
      </c>
      <c r="C21" s="63">
        <v>150</v>
      </c>
      <c r="D21" s="215" t="s">
        <v>241</v>
      </c>
      <c r="E21" s="62">
        <v>0</v>
      </c>
      <c r="F21" s="62">
        <v>0</v>
      </c>
      <c r="G21" s="77" t="s">
        <v>94</v>
      </c>
      <c r="H21" s="95">
        <v>0</v>
      </c>
      <c r="I21" s="77" t="s">
        <v>94</v>
      </c>
      <c r="J21" s="77" t="s">
        <v>94</v>
      </c>
      <c r="K21" s="77" t="s">
        <v>94</v>
      </c>
      <c r="L21" s="77" t="s">
        <v>94</v>
      </c>
      <c r="M21" s="77" t="s">
        <v>94</v>
      </c>
    </row>
    <row r="22" spans="1:13" ht="30">
      <c r="A22" s="79" t="s">
        <v>209</v>
      </c>
      <c r="B22" s="89">
        <v>1420</v>
      </c>
      <c r="C22" s="63">
        <v>150</v>
      </c>
      <c r="D22" s="215" t="s">
        <v>241</v>
      </c>
      <c r="E22" s="62">
        <v>0</v>
      </c>
      <c r="F22" s="62">
        <v>0</v>
      </c>
      <c r="G22" s="60" t="s">
        <v>94</v>
      </c>
      <c r="H22" s="60" t="s">
        <v>94</v>
      </c>
      <c r="I22" s="96">
        <v>0</v>
      </c>
      <c r="J22" s="60" t="s">
        <v>94</v>
      </c>
      <c r="K22" s="60" t="s">
        <v>94</v>
      </c>
      <c r="L22" s="60" t="s">
        <v>94</v>
      </c>
      <c r="M22" s="60" t="s">
        <v>94</v>
      </c>
    </row>
    <row r="23" spans="1:13" ht="60">
      <c r="A23" s="79" t="s">
        <v>208</v>
      </c>
      <c r="B23" s="89">
        <v>1430</v>
      </c>
      <c r="C23" s="63">
        <v>150</v>
      </c>
      <c r="D23" s="215" t="s">
        <v>241</v>
      </c>
      <c r="E23" s="62">
        <v>1500000</v>
      </c>
      <c r="F23" s="62">
        <v>1500000</v>
      </c>
      <c r="G23" s="77" t="s">
        <v>94</v>
      </c>
      <c r="H23" s="77" t="s">
        <v>94</v>
      </c>
      <c r="I23" s="77" t="s">
        <v>94</v>
      </c>
      <c r="J23" s="62">
        <v>1500000</v>
      </c>
      <c r="K23" s="62">
        <v>0</v>
      </c>
      <c r="L23" s="77" t="s">
        <v>94</v>
      </c>
      <c r="M23" s="77" t="s">
        <v>94</v>
      </c>
    </row>
    <row r="24" spans="1:13" ht="60">
      <c r="A24" s="79" t="s">
        <v>203</v>
      </c>
      <c r="B24" s="89">
        <v>1440</v>
      </c>
      <c r="C24" s="63">
        <v>150</v>
      </c>
      <c r="D24" s="215" t="s">
        <v>241</v>
      </c>
      <c r="E24" s="62">
        <v>0</v>
      </c>
      <c r="F24" s="62">
        <v>0</v>
      </c>
      <c r="G24" s="60" t="s">
        <v>94</v>
      </c>
      <c r="H24" s="60" t="s">
        <v>94</v>
      </c>
      <c r="I24" s="60" t="s">
        <v>94</v>
      </c>
      <c r="J24" s="61">
        <v>0</v>
      </c>
      <c r="K24" s="60" t="s">
        <v>94</v>
      </c>
      <c r="L24" s="60" t="s">
        <v>94</v>
      </c>
      <c r="M24" s="60" t="s">
        <v>94</v>
      </c>
    </row>
    <row r="25" spans="1:13" ht="45">
      <c r="A25" s="79" t="s">
        <v>202</v>
      </c>
      <c r="B25" s="89">
        <v>1450</v>
      </c>
      <c r="C25" s="63">
        <v>150</v>
      </c>
      <c r="D25" s="215" t="s">
        <v>241</v>
      </c>
      <c r="E25" s="62">
        <v>0</v>
      </c>
      <c r="F25" s="62">
        <v>0</v>
      </c>
      <c r="G25" s="60" t="s">
        <v>94</v>
      </c>
      <c r="H25" s="60" t="s">
        <v>94</v>
      </c>
      <c r="I25" s="60" t="s">
        <v>94</v>
      </c>
      <c r="J25" s="61"/>
      <c r="K25" s="60" t="s">
        <v>94</v>
      </c>
      <c r="L25" s="60" t="s">
        <v>94</v>
      </c>
      <c r="M25" s="60" t="s">
        <v>94</v>
      </c>
    </row>
    <row r="26" spans="1:13" ht="30">
      <c r="A26" s="79" t="s">
        <v>201</v>
      </c>
      <c r="B26" s="89">
        <v>1460</v>
      </c>
      <c r="C26" s="63">
        <v>150</v>
      </c>
      <c r="D26" s="215" t="s">
        <v>241</v>
      </c>
      <c r="E26" s="62">
        <v>0</v>
      </c>
      <c r="F26" s="62">
        <v>0</v>
      </c>
      <c r="G26" s="60" t="s">
        <v>94</v>
      </c>
      <c r="H26" s="60" t="s">
        <v>94</v>
      </c>
      <c r="I26" s="60" t="s">
        <v>94</v>
      </c>
      <c r="J26" s="61"/>
      <c r="K26" s="60" t="s">
        <v>94</v>
      </c>
      <c r="L26" s="60" t="s">
        <v>94</v>
      </c>
      <c r="M26" s="61"/>
    </row>
    <row r="27" spans="1:13" ht="30">
      <c r="A27" s="79" t="s">
        <v>200</v>
      </c>
      <c r="B27" s="89">
        <v>1470</v>
      </c>
      <c r="C27" s="63">
        <v>150</v>
      </c>
      <c r="D27" s="215" t="s">
        <v>241</v>
      </c>
      <c r="E27" s="62">
        <v>0</v>
      </c>
      <c r="F27" s="62">
        <v>0</v>
      </c>
      <c r="G27" s="94" t="s">
        <v>94</v>
      </c>
      <c r="H27" s="60" t="s">
        <v>94</v>
      </c>
      <c r="I27" s="60" t="s">
        <v>94</v>
      </c>
      <c r="J27" s="61"/>
      <c r="K27" s="60" t="s">
        <v>94</v>
      </c>
      <c r="L27" s="60" t="s">
        <v>94</v>
      </c>
      <c r="M27" s="60" t="s">
        <v>94</v>
      </c>
    </row>
    <row r="28" spans="1:13" s="93" customFormat="1" ht="15">
      <c r="A28" s="84" t="s">
        <v>199</v>
      </c>
      <c r="B28" s="89" t="s">
        <v>198</v>
      </c>
      <c r="C28" s="63">
        <v>180</v>
      </c>
      <c r="D28" s="63" t="s">
        <v>94</v>
      </c>
      <c r="E28" s="62">
        <v>0</v>
      </c>
      <c r="F28" s="62">
        <v>0</v>
      </c>
      <c r="G28" s="62" t="s">
        <v>94</v>
      </c>
      <c r="H28" s="95" t="s">
        <v>94</v>
      </c>
      <c r="I28" s="95" t="s">
        <v>94</v>
      </c>
      <c r="J28" s="62">
        <v>0</v>
      </c>
      <c r="K28" s="62" t="s">
        <v>94</v>
      </c>
      <c r="L28" s="62" t="s">
        <v>94</v>
      </c>
      <c r="M28" s="62" t="s">
        <v>94</v>
      </c>
    </row>
    <row r="29" spans="1:13" ht="15">
      <c r="A29" s="84" t="s">
        <v>195</v>
      </c>
      <c r="B29" s="89" t="s">
        <v>194</v>
      </c>
      <c r="C29" s="63">
        <v>400</v>
      </c>
      <c r="D29" s="63" t="s">
        <v>94</v>
      </c>
      <c r="E29" s="62">
        <v>0</v>
      </c>
      <c r="F29" s="62">
        <v>0</v>
      </c>
      <c r="G29" s="62" t="s">
        <v>94</v>
      </c>
      <c r="H29" s="62" t="s">
        <v>94</v>
      </c>
      <c r="I29" s="62" t="s">
        <v>94</v>
      </c>
      <c r="J29" s="62">
        <v>0</v>
      </c>
      <c r="K29" s="62" t="str">
        <f>K32</f>
        <v>Х</v>
      </c>
      <c r="L29" s="62" t="s">
        <v>94</v>
      </c>
      <c r="M29" s="62" t="s">
        <v>94</v>
      </c>
    </row>
    <row r="30" spans="1:13" ht="30">
      <c r="A30" s="79" t="s">
        <v>193</v>
      </c>
      <c r="B30" s="89" t="s">
        <v>192</v>
      </c>
      <c r="C30" s="63">
        <v>410</v>
      </c>
      <c r="D30" s="253" t="s">
        <v>94</v>
      </c>
      <c r="E30" s="62">
        <v>0</v>
      </c>
      <c r="F30" s="62">
        <v>0</v>
      </c>
      <c r="G30" s="60" t="s">
        <v>94</v>
      </c>
      <c r="H30" s="60" t="s">
        <v>94</v>
      </c>
      <c r="I30" s="60" t="s">
        <v>94</v>
      </c>
      <c r="J30" s="61">
        <v>0</v>
      </c>
      <c r="K30" s="60" t="s">
        <v>94</v>
      </c>
      <c r="L30" s="60" t="s">
        <v>94</v>
      </c>
      <c r="M30" s="60" t="s">
        <v>94</v>
      </c>
    </row>
    <row r="31" spans="1:13" ht="30">
      <c r="A31" s="79" t="s">
        <v>191</v>
      </c>
      <c r="B31" s="89" t="s">
        <v>190</v>
      </c>
      <c r="C31" s="63">
        <v>420</v>
      </c>
      <c r="D31" s="253" t="s">
        <v>94</v>
      </c>
      <c r="E31" s="62">
        <v>0</v>
      </c>
      <c r="F31" s="62">
        <v>0</v>
      </c>
      <c r="G31" s="60" t="s">
        <v>94</v>
      </c>
      <c r="H31" s="60" t="s">
        <v>94</v>
      </c>
      <c r="I31" s="60" t="s">
        <v>94</v>
      </c>
      <c r="J31" s="61">
        <v>0</v>
      </c>
      <c r="K31" s="60" t="s">
        <v>94</v>
      </c>
      <c r="L31" s="60" t="s">
        <v>94</v>
      </c>
      <c r="M31" s="60" t="s">
        <v>94</v>
      </c>
    </row>
    <row r="32" spans="1:13" ht="30">
      <c r="A32" s="79" t="s">
        <v>189</v>
      </c>
      <c r="B32" s="89" t="s">
        <v>188</v>
      </c>
      <c r="C32" s="63">
        <v>440</v>
      </c>
      <c r="D32" s="253" t="s">
        <v>94</v>
      </c>
      <c r="E32" s="62">
        <v>0</v>
      </c>
      <c r="F32" s="62">
        <v>0</v>
      </c>
      <c r="G32" s="77" t="s">
        <v>94</v>
      </c>
      <c r="H32" s="77" t="s">
        <v>94</v>
      </c>
      <c r="I32" s="77" t="s">
        <v>94</v>
      </c>
      <c r="J32" s="62">
        <v>0</v>
      </c>
      <c r="K32" s="77" t="s">
        <v>94</v>
      </c>
      <c r="L32" s="77" t="s">
        <v>94</v>
      </c>
      <c r="M32" s="77" t="s">
        <v>94</v>
      </c>
    </row>
    <row r="33" spans="1:13" ht="15">
      <c r="A33" s="84" t="s">
        <v>182</v>
      </c>
      <c r="B33" s="89" t="s">
        <v>181</v>
      </c>
      <c r="C33" s="82" t="s">
        <v>94</v>
      </c>
      <c r="D33" s="82" t="s">
        <v>94</v>
      </c>
      <c r="E33" s="62">
        <v>0</v>
      </c>
      <c r="F33" s="62">
        <v>0</v>
      </c>
      <c r="G33" s="62">
        <v>0</v>
      </c>
      <c r="H33" s="62">
        <v>0</v>
      </c>
      <c r="I33" s="77" t="s">
        <v>94</v>
      </c>
      <c r="J33" s="62">
        <v>0</v>
      </c>
      <c r="K33" s="62">
        <v>0</v>
      </c>
      <c r="L33" s="77" t="s">
        <v>94</v>
      </c>
      <c r="M33" s="77" t="s">
        <v>94</v>
      </c>
    </row>
    <row r="34" spans="1:13" ht="60">
      <c r="A34" s="79" t="s">
        <v>180</v>
      </c>
      <c r="B34" s="89" t="s">
        <v>179</v>
      </c>
      <c r="C34" s="63">
        <v>510</v>
      </c>
      <c r="D34" s="215" t="s">
        <v>241</v>
      </c>
      <c r="E34" s="62">
        <v>0</v>
      </c>
      <c r="F34" s="62">
        <v>0</v>
      </c>
      <c r="G34" s="61"/>
      <c r="H34" s="61"/>
      <c r="I34" s="60" t="s">
        <v>94</v>
      </c>
      <c r="J34" s="61"/>
      <c r="K34" s="61"/>
      <c r="L34" s="60" t="s">
        <v>94</v>
      </c>
      <c r="M34" s="60" t="s">
        <v>94</v>
      </c>
    </row>
    <row r="35" spans="1:13" ht="15">
      <c r="A35" s="70" t="s">
        <v>178</v>
      </c>
      <c r="B35" s="91" t="s">
        <v>177</v>
      </c>
      <c r="C35" s="90" t="s">
        <v>94</v>
      </c>
      <c r="D35" s="90" t="s">
        <v>94</v>
      </c>
      <c r="E35" s="68">
        <v>212737258.42</v>
      </c>
      <c r="F35" s="68">
        <v>212737258.42</v>
      </c>
      <c r="G35" s="68">
        <v>183029258.42</v>
      </c>
      <c r="H35" s="68">
        <v>0</v>
      </c>
      <c r="I35" s="68">
        <v>0</v>
      </c>
      <c r="J35" s="68">
        <v>29708000</v>
      </c>
      <c r="K35" s="68">
        <v>0</v>
      </c>
      <c r="L35" s="68">
        <v>0</v>
      </c>
      <c r="M35" s="68">
        <v>0</v>
      </c>
    </row>
    <row r="36" spans="1:13" ht="30">
      <c r="A36" s="72" t="s">
        <v>176</v>
      </c>
      <c r="B36" s="89" t="s">
        <v>175</v>
      </c>
      <c r="C36" s="63">
        <v>110</v>
      </c>
      <c r="D36" s="63" t="s">
        <v>94</v>
      </c>
      <c r="E36" s="62">
        <v>75030572</v>
      </c>
      <c r="F36" s="62">
        <v>75030572</v>
      </c>
      <c r="G36" s="62">
        <v>54169130</v>
      </c>
      <c r="H36" s="62">
        <v>0</v>
      </c>
      <c r="I36" s="77" t="s">
        <v>94</v>
      </c>
      <c r="J36" s="62">
        <v>20861442</v>
      </c>
      <c r="K36" s="62">
        <v>0</v>
      </c>
      <c r="L36" s="77">
        <v>0</v>
      </c>
      <c r="M36" s="62">
        <v>0</v>
      </c>
    </row>
    <row r="37" spans="1:13" ht="30">
      <c r="A37" s="79" t="s">
        <v>174</v>
      </c>
      <c r="B37" s="89">
        <v>2110</v>
      </c>
      <c r="C37" s="63">
        <v>111</v>
      </c>
      <c r="D37" s="82" t="s">
        <v>94</v>
      </c>
      <c r="E37" s="62">
        <v>57634555</v>
      </c>
      <c r="F37" s="62">
        <v>57634555</v>
      </c>
      <c r="G37" s="62">
        <v>41604555</v>
      </c>
      <c r="H37" s="62">
        <v>0</v>
      </c>
      <c r="I37" s="77" t="s">
        <v>94</v>
      </c>
      <c r="J37" s="62">
        <v>16030000</v>
      </c>
      <c r="K37" s="62">
        <v>0</v>
      </c>
      <c r="L37" s="77" t="s">
        <v>94</v>
      </c>
      <c r="M37" s="62">
        <v>0</v>
      </c>
    </row>
    <row r="38" spans="1:13" ht="30">
      <c r="A38" s="79" t="s">
        <v>170</v>
      </c>
      <c r="B38" s="89" t="s">
        <v>169</v>
      </c>
      <c r="C38" s="63">
        <v>112</v>
      </c>
      <c r="D38" s="82" t="s">
        <v>94</v>
      </c>
      <c r="E38" s="62">
        <v>0</v>
      </c>
      <c r="F38" s="62">
        <v>0</v>
      </c>
      <c r="G38" s="62">
        <v>0</v>
      </c>
      <c r="H38" s="62">
        <v>0</v>
      </c>
      <c r="I38" s="77" t="s">
        <v>94</v>
      </c>
      <c r="J38" s="62">
        <v>0</v>
      </c>
      <c r="K38" s="62">
        <v>0</v>
      </c>
      <c r="L38" s="77" t="s">
        <v>94</v>
      </c>
      <c r="M38" s="62">
        <v>0</v>
      </c>
    </row>
    <row r="39" spans="1:13" ht="45">
      <c r="A39" s="79" t="s">
        <v>166</v>
      </c>
      <c r="B39" s="65">
        <v>2130</v>
      </c>
      <c r="C39" s="63">
        <v>113</v>
      </c>
      <c r="D39" s="82" t="s">
        <v>94</v>
      </c>
      <c r="E39" s="62">
        <v>0</v>
      </c>
      <c r="F39" s="62">
        <v>0</v>
      </c>
      <c r="G39" s="62">
        <v>0</v>
      </c>
      <c r="H39" s="62">
        <v>0</v>
      </c>
      <c r="I39" s="77" t="s">
        <v>94</v>
      </c>
      <c r="J39" s="62">
        <v>0</v>
      </c>
      <c r="K39" s="62">
        <v>0</v>
      </c>
      <c r="L39" s="77">
        <v>0</v>
      </c>
      <c r="M39" s="62">
        <v>0</v>
      </c>
    </row>
    <row r="40" spans="1:13" ht="60">
      <c r="A40" s="79" t="s">
        <v>136</v>
      </c>
      <c r="B40" s="65">
        <v>2140</v>
      </c>
      <c r="C40" s="63">
        <v>119</v>
      </c>
      <c r="D40" s="82" t="s">
        <v>94</v>
      </c>
      <c r="E40" s="62">
        <v>17396017</v>
      </c>
      <c r="F40" s="62">
        <v>17396017</v>
      </c>
      <c r="G40" s="62">
        <v>12564575</v>
      </c>
      <c r="H40" s="62">
        <v>0</v>
      </c>
      <c r="I40" s="77" t="s">
        <v>94</v>
      </c>
      <c r="J40" s="62">
        <v>4831442</v>
      </c>
      <c r="K40" s="62">
        <v>0</v>
      </c>
      <c r="L40" s="77" t="s">
        <v>94</v>
      </c>
      <c r="M40" s="62">
        <v>0</v>
      </c>
    </row>
    <row r="41" spans="1:13" ht="30">
      <c r="A41" s="78" t="s">
        <v>164</v>
      </c>
      <c r="B41" s="65">
        <v>2141</v>
      </c>
      <c r="C41" s="63">
        <v>119</v>
      </c>
      <c r="D41" s="215" t="s">
        <v>241</v>
      </c>
      <c r="E41" s="62">
        <v>17396017</v>
      </c>
      <c r="F41" s="62">
        <v>17396017</v>
      </c>
      <c r="G41" s="61">
        <v>12564575</v>
      </c>
      <c r="H41" s="61">
        <v>0</v>
      </c>
      <c r="I41" s="60" t="s">
        <v>94</v>
      </c>
      <c r="J41" s="61">
        <v>4831442</v>
      </c>
      <c r="K41" s="61">
        <v>0</v>
      </c>
      <c r="L41" s="60" t="s">
        <v>94</v>
      </c>
      <c r="M41" s="60">
        <v>0</v>
      </c>
    </row>
    <row r="42" spans="1:13" ht="15">
      <c r="A42" s="78" t="s">
        <v>163</v>
      </c>
      <c r="B42" s="65">
        <v>2142</v>
      </c>
      <c r="C42" s="63">
        <v>119</v>
      </c>
      <c r="D42" s="82" t="s">
        <v>94</v>
      </c>
      <c r="E42" s="62">
        <v>0</v>
      </c>
      <c r="F42" s="62">
        <v>0</v>
      </c>
      <c r="G42" s="62">
        <v>0</v>
      </c>
      <c r="H42" s="62">
        <v>0</v>
      </c>
      <c r="I42" s="77" t="s">
        <v>94</v>
      </c>
      <c r="J42" s="62">
        <v>0</v>
      </c>
      <c r="K42" s="62">
        <v>0</v>
      </c>
      <c r="L42" s="77" t="s">
        <v>94</v>
      </c>
      <c r="M42" s="77" t="s">
        <v>94</v>
      </c>
    </row>
    <row r="43" spans="1:13" ht="15">
      <c r="A43" s="84" t="s">
        <v>162</v>
      </c>
      <c r="B43" s="65">
        <v>2200</v>
      </c>
      <c r="C43" s="63">
        <v>300</v>
      </c>
      <c r="D43" s="63" t="s">
        <v>94</v>
      </c>
      <c r="E43" s="62">
        <v>0</v>
      </c>
      <c r="F43" s="62">
        <v>0</v>
      </c>
      <c r="G43" s="62">
        <v>0</v>
      </c>
      <c r="H43" s="62">
        <v>0</v>
      </c>
      <c r="I43" s="77" t="s">
        <v>94</v>
      </c>
      <c r="J43" s="62">
        <v>0</v>
      </c>
      <c r="K43" s="62">
        <v>0</v>
      </c>
      <c r="L43" s="77" t="s">
        <v>94</v>
      </c>
      <c r="M43" s="77" t="s">
        <v>94</v>
      </c>
    </row>
    <row r="44" spans="1:13" ht="45">
      <c r="A44" s="79" t="s">
        <v>161</v>
      </c>
      <c r="B44" s="65">
        <v>2210</v>
      </c>
      <c r="C44" s="63">
        <v>320</v>
      </c>
      <c r="D44" s="63" t="s">
        <v>94</v>
      </c>
      <c r="E44" s="62">
        <v>0</v>
      </c>
      <c r="F44" s="62">
        <v>0</v>
      </c>
      <c r="G44" s="62">
        <v>0</v>
      </c>
      <c r="H44" s="62">
        <v>0</v>
      </c>
      <c r="I44" s="77" t="s">
        <v>94</v>
      </c>
      <c r="J44" s="62">
        <v>0</v>
      </c>
      <c r="K44" s="62">
        <v>0</v>
      </c>
      <c r="L44" s="77" t="s">
        <v>94</v>
      </c>
      <c r="M44" s="77" t="s">
        <v>94</v>
      </c>
    </row>
    <row r="45" spans="1:13" ht="60">
      <c r="A45" s="78" t="s">
        <v>441</v>
      </c>
      <c r="B45" s="65">
        <v>2211</v>
      </c>
      <c r="C45" s="63">
        <v>321</v>
      </c>
      <c r="D45" s="215" t="s">
        <v>241</v>
      </c>
      <c r="E45" s="62">
        <v>0</v>
      </c>
      <c r="F45" s="62">
        <v>0</v>
      </c>
      <c r="G45" s="62">
        <v>0</v>
      </c>
      <c r="H45" s="62">
        <v>0</v>
      </c>
      <c r="I45" s="77" t="s">
        <v>94</v>
      </c>
      <c r="J45" s="62">
        <v>0</v>
      </c>
      <c r="K45" s="62">
        <v>0</v>
      </c>
      <c r="L45" s="77" t="s">
        <v>94</v>
      </c>
      <c r="M45" s="77" t="s">
        <v>94</v>
      </c>
    </row>
    <row r="46" spans="1:13" ht="45">
      <c r="A46" s="78" t="s">
        <v>158</v>
      </c>
      <c r="B46" s="65">
        <v>2212</v>
      </c>
      <c r="C46" s="63">
        <v>323</v>
      </c>
      <c r="D46" s="215" t="s">
        <v>241</v>
      </c>
      <c r="E46" s="62">
        <v>0</v>
      </c>
      <c r="F46" s="62">
        <v>0</v>
      </c>
      <c r="G46" s="62">
        <v>0</v>
      </c>
      <c r="H46" s="77" t="s">
        <v>94</v>
      </c>
      <c r="I46" s="77" t="s">
        <v>94</v>
      </c>
      <c r="J46" s="62">
        <v>0</v>
      </c>
      <c r="K46" s="77" t="s">
        <v>94</v>
      </c>
      <c r="L46" s="77" t="s">
        <v>94</v>
      </c>
      <c r="M46" s="77" t="s">
        <v>94</v>
      </c>
    </row>
    <row r="47" spans="1:13" s="53" customFormat="1" ht="45">
      <c r="A47" s="79" t="s">
        <v>155</v>
      </c>
      <c r="B47" s="65">
        <v>2220</v>
      </c>
      <c r="C47" s="63">
        <v>340</v>
      </c>
      <c r="D47" s="215" t="s">
        <v>241</v>
      </c>
      <c r="E47" s="62">
        <v>0</v>
      </c>
      <c r="F47" s="62">
        <v>0</v>
      </c>
      <c r="G47" s="60" t="s">
        <v>94</v>
      </c>
      <c r="H47" s="61"/>
      <c r="I47" s="60" t="s">
        <v>94</v>
      </c>
      <c r="J47" s="61"/>
      <c r="K47" s="60" t="s">
        <v>94</v>
      </c>
      <c r="L47" s="60" t="s">
        <v>94</v>
      </c>
      <c r="M47" s="60" t="s">
        <v>94</v>
      </c>
    </row>
    <row r="48" spans="1:13" s="53" customFormat="1" ht="75">
      <c r="A48" s="79" t="s">
        <v>154</v>
      </c>
      <c r="B48" s="65">
        <v>2230</v>
      </c>
      <c r="C48" s="63">
        <v>350</v>
      </c>
      <c r="D48" s="215" t="s">
        <v>241</v>
      </c>
      <c r="E48" s="62">
        <v>0</v>
      </c>
      <c r="F48" s="62">
        <v>0</v>
      </c>
      <c r="G48" s="60" t="s">
        <v>94</v>
      </c>
      <c r="H48" s="60" t="s">
        <v>94</v>
      </c>
      <c r="I48" s="60" t="s">
        <v>94</v>
      </c>
      <c r="J48" s="61"/>
      <c r="K48" s="60" t="s">
        <v>94</v>
      </c>
      <c r="L48" s="60" t="s">
        <v>94</v>
      </c>
      <c r="M48" s="60" t="s">
        <v>94</v>
      </c>
    </row>
    <row r="49" spans="1:13" s="53" customFormat="1" ht="15">
      <c r="A49" s="79" t="s">
        <v>153</v>
      </c>
      <c r="B49" s="65">
        <v>2240</v>
      </c>
      <c r="C49" s="63">
        <v>360</v>
      </c>
      <c r="D49" s="215" t="s">
        <v>241</v>
      </c>
      <c r="E49" s="62">
        <v>0</v>
      </c>
      <c r="F49" s="62">
        <v>0</v>
      </c>
      <c r="G49" s="60" t="s">
        <v>94</v>
      </c>
      <c r="H49" s="60" t="s">
        <v>94</v>
      </c>
      <c r="I49" s="60" t="s">
        <v>94</v>
      </c>
      <c r="J49" s="61"/>
      <c r="K49" s="60" t="s">
        <v>94</v>
      </c>
      <c r="L49" s="60" t="s">
        <v>94</v>
      </c>
      <c r="M49" s="60" t="s">
        <v>94</v>
      </c>
    </row>
    <row r="50" spans="1:13" ht="15">
      <c r="A50" s="84" t="s">
        <v>152</v>
      </c>
      <c r="B50" s="65">
        <v>2300</v>
      </c>
      <c r="C50" s="63">
        <v>850</v>
      </c>
      <c r="D50" s="82" t="s">
        <v>94</v>
      </c>
      <c r="E50" s="62">
        <v>194000</v>
      </c>
      <c r="F50" s="62">
        <v>194000</v>
      </c>
      <c r="G50" s="62">
        <v>0</v>
      </c>
      <c r="H50" s="62">
        <v>0</v>
      </c>
      <c r="I50" s="77" t="s">
        <v>94</v>
      </c>
      <c r="J50" s="62">
        <v>194000</v>
      </c>
      <c r="K50" s="77" t="s">
        <v>94</v>
      </c>
      <c r="L50" s="77" t="s">
        <v>94</v>
      </c>
      <c r="M50" s="62">
        <v>0</v>
      </c>
    </row>
    <row r="51" spans="1:13" ht="45">
      <c r="A51" s="79" t="s">
        <v>151</v>
      </c>
      <c r="B51" s="65">
        <v>2310</v>
      </c>
      <c r="C51" s="63">
        <v>851</v>
      </c>
      <c r="D51" s="215" t="s">
        <v>241</v>
      </c>
      <c r="E51" s="62">
        <v>10000</v>
      </c>
      <c r="F51" s="62">
        <v>10000</v>
      </c>
      <c r="G51" s="61"/>
      <c r="H51" s="61"/>
      <c r="I51" s="60" t="s">
        <v>94</v>
      </c>
      <c r="J51" s="61">
        <v>10000</v>
      </c>
      <c r="K51" s="60" t="s">
        <v>94</v>
      </c>
      <c r="L51" s="60" t="s">
        <v>94</v>
      </c>
      <c r="M51" s="60" t="s">
        <v>94</v>
      </c>
    </row>
    <row r="52" spans="1:13" ht="45">
      <c r="A52" s="79" t="s">
        <v>150</v>
      </c>
      <c r="B52" s="65">
        <v>2320</v>
      </c>
      <c r="C52" s="63">
        <v>852</v>
      </c>
      <c r="D52" s="215" t="s">
        <v>241</v>
      </c>
      <c r="E52" s="62">
        <v>40000</v>
      </c>
      <c r="F52" s="62">
        <v>40000</v>
      </c>
      <c r="G52" s="61"/>
      <c r="H52" s="60" t="s">
        <v>94</v>
      </c>
      <c r="I52" s="60" t="s">
        <v>94</v>
      </c>
      <c r="J52" s="61">
        <v>40000</v>
      </c>
      <c r="K52" s="60" t="s">
        <v>94</v>
      </c>
      <c r="L52" s="60" t="s">
        <v>94</v>
      </c>
      <c r="M52" s="60" t="s">
        <v>94</v>
      </c>
    </row>
    <row r="53" spans="1:13" ht="30">
      <c r="A53" s="79" t="s">
        <v>149</v>
      </c>
      <c r="B53" s="65">
        <v>2330</v>
      </c>
      <c r="C53" s="63">
        <v>853</v>
      </c>
      <c r="D53" s="82" t="s">
        <v>94</v>
      </c>
      <c r="E53" s="62">
        <v>144000</v>
      </c>
      <c r="F53" s="62">
        <v>144000</v>
      </c>
      <c r="G53" s="62">
        <v>0</v>
      </c>
      <c r="H53" s="62">
        <v>0</v>
      </c>
      <c r="I53" s="77" t="s">
        <v>94</v>
      </c>
      <c r="J53" s="62">
        <v>144000</v>
      </c>
      <c r="K53" s="77" t="s">
        <v>94</v>
      </c>
      <c r="L53" s="77" t="s">
        <v>94</v>
      </c>
      <c r="M53" s="62">
        <v>0</v>
      </c>
    </row>
    <row r="54" spans="1:13" ht="30">
      <c r="A54" s="84" t="s">
        <v>147</v>
      </c>
      <c r="B54" s="65">
        <v>2400</v>
      </c>
      <c r="C54" s="63" t="s">
        <v>94</v>
      </c>
      <c r="D54" s="63" t="s">
        <v>94</v>
      </c>
      <c r="E54" s="62">
        <v>0</v>
      </c>
      <c r="F54" s="62">
        <v>0</v>
      </c>
      <c r="G54" s="62">
        <v>0</v>
      </c>
      <c r="H54" s="77" t="s">
        <v>94</v>
      </c>
      <c r="I54" s="77" t="s">
        <v>94</v>
      </c>
      <c r="J54" s="62">
        <v>0</v>
      </c>
      <c r="K54" s="77" t="s">
        <v>94</v>
      </c>
      <c r="L54" s="77" t="s">
        <v>94</v>
      </c>
      <c r="M54" s="62">
        <v>0</v>
      </c>
    </row>
    <row r="55" spans="1:13" ht="15">
      <c r="A55" s="79" t="s">
        <v>146</v>
      </c>
      <c r="B55" s="65">
        <v>2450</v>
      </c>
      <c r="C55" s="63">
        <v>862</v>
      </c>
      <c r="D55" s="215" t="s">
        <v>241</v>
      </c>
      <c r="E55" s="62">
        <v>0</v>
      </c>
      <c r="F55" s="62">
        <v>0</v>
      </c>
      <c r="G55" s="61"/>
      <c r="H55" s="60" t="s">
        <v>94</v>
      </c>
      <c r="I55" s="60" t="s">
        <v>94</v>
      </c>
      <c r="J55" s="61"/>
      <c r="K55" s="60" t="s">
        <v>94</v>
      </c>
      <c r="L55" s="60" t="s">
        <v>94</v>
      </c>
      <c r="M55" s="61"/>
    </row>
    <row r="56" spans="1:13" ht="30">
      <c r="A56" s="84" t="s">
        <v>145</v>
      </c>
      <c r="B56" s="65">
        <v>2500</v>
      </c>
      <c r="C56" s="63" t="s">
        <v>94</v>
      </c>
      <c r="D56" s="63" t="s">
        <v>94</v>
      </c>
      <c r="E56" s="62">
        <v>0</v>
      </c>
      <c r="F56" s="62">
        <v>0</v>
      </c>
      <c r="G56" s="62">
        <v>0</v>
      </c>
      <c r="H56" s="77" t="s">
        <v>94</v>
      </c>
      <c r="I56" s="77" t="s">
        <v>94</v>
      </c>
      <c r="J56" s="62">
        <v>0</v>
      </c>
      <c r="K56" s="77" t="s">
        <v>94</v>
      </c>
      <c r="L56" s="77" t="s">
        <v>94</v>
      </c>
      <c r="M56" s="77" t="s">
        <v>94</v>
      </c>
    </row>
    <row r="57" spans="1:13" ht="60">
      <c r="A57" s="79" t="s">
        <v>144</v>
      </c>
      <c r="B57" s="65">
        <v>2520</v>
      </c>
      <c r="C57" s="63">
        <v>831</v>
      </c>
      <c r="D57" s="82" t="s">
        <v>94</v>
      </c>
      <c r="E57" s="62">
        <v>0</v>
      </c>
      <c r="F57" s="62">
        <v>0</v>
      </c>
      <c r="G57" s="62">
        <v>0</v>
      </c>
      <c r="H57" s="77" t="s">
        <v>94</v>
      </c>
      <c r="I57" s="77" t="s">
        <v>94</v>
      </c>
      <c r="J57" s="62">
        <v>0</v>
      </c>
      <c r="K57" s="77" t="s">
        <v>94</v>
      </c>
      <c r="L57" s="77" t="s">
        <v>94</v>
      </c>
      <c r="M57" s="77" t="s">
        <v>94</v>
      </c>
    </row>
    <row r="58" spans="1:13" s="83" customFormat="1" ht="30">
      <c r="A58" s="84" t="s">
        <v>137</v>
      </c>
      <c r="B58" s="65">
        <v>2600</v>
      </c>
      <c r="C58" s="63" t="s">
        <v>94</v>
      </c>
      <c r="D58" s="63" t="s">
        <v>94</v>
      </c>
      <c r="E58" s="62">
        <v>137512686.42</v>
      </c>
      <c r="F58" s="62">
        <v>137512686.42</v>
      </c>
      <c r="G58" s="62">
        <v>128860128.42</v>
      </c>
      <c r="H58" s="62">
        <v>0</v>
      </c>
      <c r="I58" s="62">
        <v>0</v>
      </c>
      <c r="J58" s="62">
        <v>8652558</v>
      </c>
      <c r="K58" s="62">
        <v>0</v>
      </c>
      <c r="L58" s="62">
        <v>0</v>
      </c>
      <c r="M58" s="62">
        <v>0</v>
      </c>
    </row>
    <row r="59" spans="1:13" s="83" customFormat="1" ht="60">
      <c r="A59" s="79" t="s">
        <v>136</v>
      </c>
      <c r="B59" s="65">
        <v>2670</v>
      </c>
      <c r="C59" s="63">
        <v>119</v>
      </c>
      <c r="D59" s="63" t="s">
        <v>94</v>
      </c>
      <c r="E59" s="62">
        <v>0</v>
      </c>
      <c r="F59" s="62">
        <v>0</v>
      </c>
      <c r="G59" s="62">
        <v>0</v>
      </c>
      <c r="H59" s="62">
        <v>0</v>
      </c>
      <c r="I59" s="77" t="s">
        <v>94</v>
      </c>
      <c r="J59" s="62">
        <v>0</v>
      </c>
      <c r="K59" s="62">
        <v>0</v>
      </c>
      <c r="L59" s="77" t="s">
        <v>94</v>
      </c>
      <c r="M59" s="77" t="s">
        <v>94</v>
      </c>
    </row>
    <row r="60" spans="1:13" s="83" customFormat="1" ht="45">
      <c r="A60" s="79" t="s">
        <v>133</v>
      </c>
      <c r="B60" s="65">
        <v>2630</v>
      </c>
      <c r="C60" s="63">
        <v>243</v>
      </c>
      <c r="D60" s="63" t="s">
        <v>94</v>
      </c>
      <c r="E60" s="62">
        <v>114150.84</v>
      </c>
      <c r="F60" s="62">
        <v>114150.84</v>
      </c>
      <c r="G60" s="62">
        <v>0</v>
      </c>
      <c r="H60" s="62">
        <v>0</v>
      </c>
      <c r="I60" s="77" t="s">
        <v>94</v>
      </c>
      <c r="J60" s="62">
        <v>114150.84</v>
      </c>
      <c r="K60" s="77" t="s">
        <v>94</v>
      </c>
      <c r="L60" s="77" t="s">
        <v>94</v>
      </c>
      <c r="M60" s="77">
        <v>0</v>
      </c>
    </row>
    <row r="61" spans="1:13" s="83" customFormat="1" ht="15">
      <c r="A61" s="79" t="s">
        <v>131</v>
      </c>
      <c r="B61" s="65">
        <v>2640</v>
      </c>
      <c r="C61" s="63">
        <v>244</v>
      </c>
      <c r="D61" s="63" t="s">
        <v>94</v>
      </c>
      <c r="E61" s="62">
        <v>125398535.58</v>
      </c>
      <c r="F61" s="62">
        <v>125398535.58</v>
      </c>
      <c r="G61" s="62">
        <v>117860128.42</v>
      </c>
      <c r="H61" s="62">
        <v>0</v>
      </c>
      <c r="I61" s="77" t="s">
        <v>94</v>
      </c>
      <c r="J61" s="62">
        <v>7538407.16</v>
      </c>
      <c r="K61" s="62">
        <v>0</v>
      </c>
      <c r="L61" s="62">
        <v>0</v>
      </c>
      <c r="M61" s="62">
        <v>0</v>
      </c>
    </row>
    <row r="62" spans="1:13" ht="30">
      <c r="A62" s="79" t="s">
        <v>130</v>
      </c>
      <c r="B62" s="65">
        <v>2641</v>
      </c>
      <c r="C62" s="63">
        <v>244</v>
      </c>
      <c r="D62" s="63" t="s">
        <v>94</v>
      </c>
      <c r="E62" s="62">
        <v>125398535.58</v>
      </c>
      <c r="F62" s="62">
        <v>125398535.58</v>
      </c>
      <c r="G62" s="62">
        <v>117860128.42</v>
      </c>
      <c r="H62" s="62">
        <v>0</v>
      </c>
      <c r="I62" s="77" t="s">
        <v>94</v>
      </c>
      <c r="J62" s="62">
        <v>7538407.16</v>
      </c>
      <c r="K62" s="62">
        <v>0</v>
      </c>
      <c r="L62" s="62">
        <v>0</v>
      </c>
      <c r="M62" s="62">
        <v>0</v>
      </c>
    </row>
    <row r="63" spans="1:13" ht="30">
      <c r="A63" s="79" t="s">
        <v>439</v>
      </c>
      <c r="B63" s="65">
        <v>2660</v>
      </c>
      <c r="C63" s="63">
        <v>247</v>
      </c>
      <c r="D63" s="63" t="s">
        <v>94</v>
      </c>
      <c r="E63" s="62">
        <v>12000000</v>
      </c>
      <c r="F63" s="62">
        <v>12000000</v>
      </c>
      <c r="G63" s="62">
        <v>11000000</v>
      </c>
      <c r="H63" s="62">
        <v>0</v>
      </c>
      <c r="I63" s="77" t="s">
        <v>94</v>
      </c>
      <c r="J63" s="62">
        <v>1000000</v>
      </c>
      <c r="K63" s="62">
        <v>0</v>
      </c>
      <c r="L63" s="77" t="s">
        <v>94</v>
      </c>
      <c r="M63" s="77" t="s">
        <v>94</v>
      </c>
    </row>
    <row r="64" spans="1:13" ht="30">
      <c r="A64" s="79" t="s">
        <v>106</v>
      </c>
      <c r="B64" s="65">
        <v>2700</v>
      </c>
      <c r="C64" s="63">
        <v>400</v>
      </c>
      <c r="D64" s="63" t="s">
        <v>94</v>
      </c>
      <c r="E64" s="62">
        <v>0</v>
      </c>
      <c r="F64" s="62">
        <v>0</v>
      </c>
      <c r="G64" s="77" t="s">
        <v>94</v>
      </c>
      <c r="H64" s="77" t="s">
        <v>94</v>
      </c>
      <c r="I64" s="62">
        <v>0</v>
      </c>
      <c r="J64" s="77" t="s">
        <v>94</v>
      </c>
      <c r="K64" s="77" t="s">
        <v>94</v>
      </c>
      <c r="L64" s="77" t="s">
        <v>94</v>
      </c>
      <c r="M64" s="77" t="s">
        <v>94</v>
      </c>
    </row>
    <row r="65" spans="1:13" ht="45">
      <c r="A65" s="78" t="s">
        <v>105</v>
      </c>
      <c r="B65" s="65">
        <v>2720</v>
      </c>
      <c r="C65" s="63">
        <v>407</v>
      </c>
      <c r="D65" s="63" t="s">
        <v>94</v>
      </c>
      <c r="E65" s="62">
        <v>0</v>
      </c>
      <c r="F65" s="62">
        <v>0</v>
      </c>
      <c r="G65" s="77" t="s">
        <v>94</v>
      </c>
      <c r="H65" s="77" t="s">
        <v>94</v>
      </c>
      <c r="I65" s="62">
        <v>0</v>
      </c>
      <c r="J65" s="77" t="s">
        <v>94</v>
      </c>
      <c r="K65" s="77" t="s">
        <v>94</v>
      </c>
      <c r="L65" s="77" t="s">
        <v>94</v>
      </c>
      <c r="M65" s="77" t="s">
        <v>94</v>
      </c>
    </row>
    <row r="66" spans="1:13" ht="15">
      <c r="A66" s="75" t="s">
        <v>102</v>
      </c>
      <c r="B66" s="69">
        <v>3000</v>
      </c>
      <c r="C66" s="74">
        <v>100</v>
      </c>
      <c r="D66" s="63" t="s">
        <v>94</v>
      </c>
      <c r="E66" s="68">
        <v>-6000000</v>
      </c>
      <c r="F66" s="68">
        <v>-6000000</v>
      </c>
      <c r="G66" s="68" t="s">
        <v>94</v>
      </c>
      <c r="H66" s="68" t="s">
        <v>94</v>
      </c>
      <c r="I66" s="68" t="s">
        <v>94</v>
      </c>
      <c r="J66" s="68">
        <v>-6000000</v>
      </c>
      <c r="K66" s="68">
        <v>0</v>
      </c>
      <c r="L66" s="68" t="s">
        <v>94</v>
      </c>
      <c r="M66" s="68">
        <v>0</v>
      </c>
    </row>
    <row r="67" spans="1:13" ht="30">
      <c r="A67" s="73" t="s">
        <v>101</v>
      </c>
      <c r="B67" s="71">
        <v>3010</v>
      </c>
      <c r="C67" s="63">
        <v>180</v>
      </c>
      <c r="D67" s="215" t="s">
        <v>241</v>
      </c>
      <c r="E67" s="62">
        <v>-500000</v>
      </c>
      <c r="F67" s="62">
        <v>-500000</v>
      </c>
      <c r="G67" s="60" t="s">
        <v>94</v>
      </c>
      <c r="H67" s="60" t="s">
        <v>94</v>
      </c>
      <c r="I67" s="60" t="s">
        <v>94</v>
      </c>
      <c r="J67" s="61">
        <v>-500000</v>
      </c>
      <c r="K67" s="61"/>
      <c r="L67" s="60" t="s">
        <v>94</v>
      </c>
      <c r="M67" s="61"/>
    </row>
    <row r="68" spans="1:13" ht="15">
      <c r="A68" s="72" t="s">
        <v>100</v>
      </c>
      <c r="B68" s="71">
        <v>3020</v>
      </c>
      <c r="C68" s="63">
        <v>180</v>
      </c>
      <c r="D68" s="215" t="s">
        <v>241</v>
      </c>
      <c r="E68" s="62">
        <v>-5500000</v>
      </c>
      <c r="F68" s="62">
        <v>-5500000</v>
      </c>
      <c r="G68" s="60" t="s">
        <v>94</v>
      </c>
      <c r="H68" s="60" t="s">
        <v>94</v>
      </c>
      <c r="I68" s="60" t="s">
        <v>94</v>
      </c>
      <c r="J68" s="61">
        <v>-5500000</v>
      </c>
      <c r="K68" s="61"/>
      <c r="L68" s="60" t="s">
        <v>94</v>
      </c>
      <c r="M68" s="61"/>
    </row>
    <row r="69" spans="1:13" ht="15">
      <c r="A69" s="72" t="s">
        <v>99</v>
      </c>
      <c r="B69" s="71">
        <v>3030</v>
      </c>
      <c r="C69" s="64">
        <v>180</v>
      </c>
      <c r="D69" s="215" t="s">
        <v>241</v>
      </c>
      <c r="E69" s="62">
        <v>0</v>
      </c>
      <c r="F69" s="62">
        <v>0</v>
      </c>
      <c r="G69" s="60" t="s">
        <v>94</v>
      </c>
      <c r="H69" s="60" t="s">
        <v>94</v>
      </c>
      <c r="I69" s="60" t="s">
        <v>94</v>
      </c>
      <c r="J69" s="61">
        <v>0</v>
      </c>
      <c r="K69" s="61">
        <v>0</v>
      </c>
      <c r="L69" s="60" t="s">
        <v>94</v>
      </c>
      <c r="M69" s="61">
        <v>0</v>
      </c>
    </row>
    <row r="70" spans="1:13" ht="15">
      <c r="A70" s="70" t="s">
        <v>97</v>
      </c>
      <c r="B70" s="69">
        <v>4000</v>
      </c>
      <c r="C70" s="64" t="s">
        <v>94</v>
      </c>
      <c r="D70" s="63" t="s">
        <v>94</v>
      </c>
      <c r="E70" s="68">
        <v>0</v>
      </c>
      <c r="F70" s="68">
        <v>0</v>
      </c>
      <c r="G70" s="67" t="s">
        <v>94</v>
      </c>
      <c r="H70" s="68">
        <v>0</v>
      </c>
      <c r="I70" s="68">
        <v>0</v>
      </c>
      <c r="J70" s="67" t="s">
        <v>94</v>
      </c>
      <c r="K70" s="67" t="s">
        <v>94</v>
      </c>
      <c r="L70" s="67" t="s">
        <v>94</v>
      </c>
      <c r="M70" s="67" t="s">
        <v>94</v>
      </c>
    </row>
    <row r="71" spans="1:13" ht="30">
      <c r="A71" s="66" t="s">
        <v>96</v>
      </c>
      <c r="B71" s="65">
        <v>4010</v>
      </c>
      <c r="C71" s="64">
        <v>610</v>
      </c>
      <c r="D71" s="63" t="s">
        <v>94</v>
      </c>
      <c r="E71" s="62">
        <v>0</v>
      </c>
      <c r="F71" s="62">
        <v>0</v>
      </c>
      <c r="G71" s="60" t="s">
        <v>94</v>
      </c>
      <c r="H71" s="61"/>
      <c r="I71" s="61"/>
      <c r="J71" s="60" t="s">
        <v>94</v>
      </c>
      <c r="K71" s="60" t="s">
        <v>94</v>
      </c>
      <c r="L71" s="60" t="s">
        <v>94</v>
      </c>
      <c r="M71" s="60" t="s">
        <v>94</v>
      </c>
    </row>
    <row r="418" ht="15"/>
    <row r="419" ht="15"/>
    <row r="420" ht="15"/>
    <row r="421" ht="15"/>
    <row r="422" ht="15"/>
    <row r="423" ht="15"/>
  </sheetData>
  <sheetProtection/>
  <mergeCells count="16">
    <mergeCell ref="A2:M2"/>
    <mergeCell ref="A4:A7"/>
    <mergeCell ref="G6:G7"/>
    <mergeCell ref="C4:C7"/>
    <mergeCell ref="J3:K3"/>
    <mergeCell ref="H6:H7"/>
    <mergeCell ref="I6:I7"/>
    <mergeCell ref="D4:D7"/>
    <mergeCell ref="B4:B7"/>
    <mergeCell ref="M5:M7"/>
    <mergeCell ref="L5:L7"/>
    <mergeCell ref="F5:F7"/>
    <mergeCell ref="J6:K6"/>
    <mergeCell ref="E4:E7"/>
    <mergeCell ref="G5:K5"/>
    <mergeCell ref="G4:K4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paperSize="9" scale="3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091"/>
  <sheetViews>
    <sheetView tabSelected="1" zoomScale="85" zoomScaleNormal="85" zoomScalePageLayoutView="0" workbookViewId="0" topLeftCell="B1">
      <selection activeCell="A1" sqref="A1"/>
    </sheetView>
  </sheetViews>
  <sheetFormatPr defaultColWidth="9.140625" defaultRowHeight="15"/>
  <cols>
    <col min="1" max="1" width="2.7109375" style="0" hidden="1" customWidth="1"/>
    <col min="2" max="2" width="8.00390625" style="0" customWidth="1"/>
    <col min="3" max="3" width="50.00390625" style="0" customWidth="1"/>
    <col min="4" max="5" width="15.00390625" style="0" customWidth="1"/>
    <col min="6" max="7" width="20.00390625" style="0" customWidth="1"/>
    <col min="8" max="8" width="9.140625" style="0" customWidth="1"/>
    <col min="9" max="24" width="15.00390625" style="0" customWidth="1"/>
  </cols>
  <sheetData>
    <row r="1" spans="1:11" ht="15">
      <c r="A1" s="340"/>
      <c r="B1" s="465" t="s">
        <v>701</v>
      </c>
      <c r="C1" s="391"/>
      <c r="D1" s="391"/>
      <c r="E1" s="391"/>
      <c r="F1" s="391"/>
      <c r="G1" s="391"/>
      <c r="H1" s="391"/>
      <c r="I1" s="391"/>
      <c r="J1" s="391"/>
      <c r="K1" s="391"/>
    </row>
    <row r="2" ht="18">
      <c r="K2" s="464" t="s">
        <v>700</v>
      </c>
    </row>
    <row r="3" spans="1:11" ht="15">
      <c r="A3" s="340"/>
      <c r="B3" s="340"/>
      <c r="C3" s="340"/>
      <c r="D3" s="340"/>
      <c r="E3" s="340"/>
      <c r="F3" s="340"/>
      <c r="G3" s="340"/>
      <c r="H3" s="340"/>
      <c r="I3" s="460" t="s">
        <v>336</v>
      </c>
      <c r="J3" s="340"/>
      <c r="K3" s="462" t="s">
        <v>699</v>
      </c>
    </row>
    <row r="4" spans="1:11" ht="15">
      <c r="A4" s="340"/>
      <c r="B4" s="340"/>
      <c r="C4" s="340"/>
      <c r="D4" s="340"/>
      <c r="E4" s="340"/>
      <c r="F4" s="340"/>
      <c r="G4" s="340"/>
      <c r="H4" s="461" t="s">
        <v>698</v>
      </c>
      <c r="I4" s="460"/>
      <c r="J4" s="340"/>
      <c r="K4" s="462" t="s">
        <v>697</v>
      </c>
    </row>
    <row r="5" spans="1:11" ht="15">
      <c r="A5" s="340"/>
      <c r="B5" s="340"/>
      <c r="C5" s="340"/>
      <c r="D5" s="340"/>
      <c r="E5" s="340"/>
      <c r="F5" s="340"/>
      <c r="G5" s="340"/>
      <c r="H5" s="461" t="s">
        <v>71</v>
      </c>
      <c r="I5" s="460"/>
      <c r="J5" s="340"/>
      <c r="K5" s="462" t="s">
        <v>696</v>
      </c>
    </row>
    <row r="6" spans="1:11" ht="33.75">
      <c r="A6" s="340"/>
      <c r="B6" s="392" t="s">
        <v>59</v>
      </c>
      <c r="C6" s="391"/>
      <c r="D6" s="340"/>
      <c r="E6" s="340"/>
      <c r="F6" s="340"/>
      <c r="G6" s="340"/>
      <c r="H6" s="461" t="s">
        <v>67</v>
      </c>
      <c r="I6" s="460"/>
      <c r="J6" s="340"/>
      <c r="K6" s="462" t="s">
        <v>695</v>
      </c>
    </row>
    <row r="7" spans="1:11" ht="22.5">
      <c r="A7" s="340"/>
      <c r="B7" s="463" t="s">
        <v>57</v>
      </c>
      <c r="C7" s="391"/>
      <c r="D7" s="459"/>
      <c r="E7" s="459"/>
      <c r="F7" s="459"/>
      <c r="G7" s="459"/>
      <c r="H7" s="461" t="s">
        <v>70</v>
      </c>
      <c r="I7" s="460"/>
      <c r="J7" s="340"/>
      <c r="K7" s="462"/>
    </row>
    <row r="8" spans="1:11" ht="15">
      <c r="A8" s="340"/>
      <c r="B8" s="340"/>
      <c r="C8" s="340"/>
      <c r="D8" s="340"/>
      <c r="E8" s="340"/>
      <c r="F8" s="340"/>
      <c r="G8" s="340"/>
      <c r="H8" s="461" t="s">
        <v>694</v>
      </c>
      <c r="I8" s="460"/>
      <c r="J8" s="340"/>
      <c r="K8" s="462" t="s">
        <v>693</v>
      </c>
    </row>
    <row r="9" spans="1:11" ht="15">
      <c r="A9" s="340"/>
      <c r="B9" s="392" t="s">
        <v>692</v>
      </c>
      <c r="C9" s="391"/>
      <c r="D9" s="459"/>
      <c r="E9" s="459"/>
      <c r="F9" s="459"/>
      <c r="G9" s="459"/>
      <c r="H9" s="461" t="s">
        <v>65</v>
      </c>
      <c r="I9" s="460"/>
      <c r="J9" s="340"/>
      <c r="K9" s="462" t="s">
        <v>691</v>
      </c>
    </row>
    <row r="10" spans="1:11" ht="15">
      <c r="A10" s="340"/>
      <c r="B10" s="340"/>
      <c r="C10" s="340"/>
      <c r="D10" s="340"/>
      <c r="E10" s="340"/>
      <c r="F10" s="340"/>
      <c r="G10" s="340"/>
      <c r="H10" s="461" t="s">
        <v>690</v>
      </c>
      <c r="I10" s="460"/>
      <c r="J10" s="340"/>
      <c r="K10" s="462" t="s">
        <v>689</v>
      </c>
    </row>
    <row r="11" spans="1:11" ht="15">
      <c r="A11" s="340"/>
      <c r="B11" s="392" t="s">
        <v>688</v>
      </c>
      <c r="C11" s="391"/>
      <c r="D11" s="459"/>
      <c r="E11" s="459"/>
      <c r="F11" s="459"/>
      <c r="G11" s="459"/>
      <c r="H11" s="461" t="s">
        <v>687</v>
      </c>
      <c r="I11" s="460"/>
      <c r="J11" s="340"/>
      <c r="K11" s="462" t="s">
        <v>686</v>
      </c>
    </row>
    <row r="12" spans="1:11" ht="15">
      <c r="A12" s="340"/>
      <c r="B12" s="340"/>
      <c r="C12" s="340"/>
      <c r="D12" s="340"/>
      <c r="E12" s="340"/>
      <c r="F12" s="340"/>
      <c r="G12" s="340"/>
      <c r="H12" s="461" t="s">
        <v>685</v>
      </c>
      <c r="I12" s="460"/>
      <c r="J12" s="340"/>
      <c r="K12" s="462" t="s">
        <v>684</v>
      </c>
    </row>
    <row r="13" spans="1:11" ht="15">
      <c r="A13" s="340"/>
      <c r="B13" s="392" t="s">
        <v>683</v>
      </c>
      <c r="C13" s="391"/>
      <c r="D13" s="459"/>
      <c r="E13" s="459"/>
      <c r="F13" s="459"/>
      <c r="G13" s="459"/>
      <c r="H13" s="461" t="s">
        <v>682</v>
      </c>
      <c r="I13" s="460"/>
      <c r="J13" s="340"/>
      <c r="K13" s="340"/>
    </row>
    <row r="14" spans="1:11" ht="15">
      <c r="A14" s="340"/>
      <c r="B14" s="340"/>
      <c r="C14" s="340"/>
      <c r="D14" s="340"/>
      <c r="E14" s="340"/>
      <c r="F14" s="340"/>
      <c r="G14" s="340"/>
      <c r="H14" s="461" t="s">
        <v>681</v>
      </c>
      <c r="I14" s="460"/>
      <c r="J14" s="340"/>
      <c r="K14" s="340"/>
    </row>
    <row r="15" spans="1:11" ht="33.75">
      <c r="A15" s="340"/>
      <c r="B15" s="392" t="s">
        <v>680</v>
      </c>
      <c r="C15" s="391"/>
      <c r="D15" s="459"/>
      <c r="E15" s="459"/>
      <c r="F15" s="459"/>
      <c r="G15" s="459"/>
      <c r="H15" s="461" t="s">
        <v>67</v>
      </c>
      <c r="I15" s="460"/>
      <c r="J15" s="340"/>
      <c r="K15" s="340"/>
    </row>
    <row r="16" spans="1:11" ht="15">
      <c r="A16" s="340"/>
      <c r="B16" s="340"/>
      <c r="C16" s="340"/>
      <c r="D16" s="340"/>
      <c r="E16" s="340"/>
      <c r="F16" s="340"/>
      <c r="G16" s="340"/>
      <c r="H16" s="461" t="s">
        <v>63</v>
      </c>
      <c r="I16" s="460"/>
      <c r="J16" s="340"/>
      <c r="K16" s="340"/>
    </row>
    <row r="17" spans="1:24" ht="15">
      <c r="A17" s="340"/>
      <c r="B17" s="392" t="s">
        <v>56</v>
      </c>
      <c r="C17" s="391"/>
      <c r="D17" s="459"/>
      <c r="E17" s="459"/>
      <c r="F17" s="459"/>
      <c r="G17" s="459"/>
      <c r="H17" s="461" t="s">
        <v>62</v>
      </c>
      <c r="I17" s="46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</row>
    <row r="18" spans="1:24" ht="15">
      <c r="A18" s="340"/>
      <c r="B18" s="392" t="s">
        <v>679</v>
      </c>
      <c r="C18" s="391"/>
      <c r="D18" s="391"/>
      <c r="E18" s="391"/>
      <c r="F18" s="391"/>
      <c r="G18" s="391"/>
      <c r="H18" s="461" t="s">
        <v>60</v>
      </c>
      <c r="I18" s="46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</row>
    <row r="19" spans="1:24" ht="15">
      <c r="A19" s="340"/>
      <c r="B19" s="392" t="s">
        <v>678</v>
      </c>
      <c r="C19" s="391"/>
      <c r="D19" s="459"/>
      <c r="E19" s="459"/>
      <c r="F19" s="459"/>
      <c r="G19" s="459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</row>
    <row r="21" spans="1:24" ht="15">
      <c r="A21" s="340"/>
      <c r="B21" s="398" t="s">
        <v>677</v>
      </c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40"/>
    </row>
    <row r="22" spans="1:24" ht="15">
      <c r="A22" s="340"/>
      <c r="B22" s="383" t="s">
        <v>263</v>
      </c>
      <c r="C22" s="382"/>
      <c r="D22" s="390" t="s">
        <v>530</v>
      </c>
      <c r="E22" s="390" t="s">
        <v>528</v>
      </c>
      <c r="F22" s="383" t="s">
        <v>260</v>
      </c>
      <c r="G22" s="456"/>
      <c r="H22" s="382"/>
      <c r="I22" s="379" t="s">
        <v>526</v>
      </c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378"/>
    </row>
    <row r="23" spans="1:24" ht="15">
      <c r="A23" s="340"/>
      <c r="B23" s="458"/>
      <c r="C23" s="457"/>
      <c r="D23" s="387"/>
      <c r="E23" s="387"/>
      <c r="F23" s="458"/>
      <c r="G23" s="391"/>
      <c r="H23" s="457"/>
      <c r="I23" s="385" t="s">
        <v>525</v>
      </c>
      <c r="J23" s="388"/>
      <c r="K23" s="388"/>
      <c r="L23" s="384"/>
      <c r="M23" s="385" t="s">
        <v>524</v>
      </c>
      <c r="N23" s="388"/>
      <c r="O23" s="388"/>
      <c r="P23" s="384"/>
      <c r="Q23" s="385" t="s">
        <v>523</v>
      </c>
      <c r="R23" s="388"/>
      <c r="S23" s="388"/>
      <c r="T23" s="384"/>
      <c r="U23" s="383" t="s">
        <v>328</v>
      </c>
      <c r="V23" s="456"/>
      <c r="W23" s="456"/>
      <c r="X23" s="382"/>
    </row>
    <row r="24" spans="1:24" ht="15">
      <c r="A24" s="340"/>
      <c r="B24" s="377"/>
      <c r="C24" s="376"/>
      <c r="D24" s="381"/>
      <c r="E24" s="381"/>
      <c r="F24" s="377"/>
      <c r="G24" s="454"/>
      <c r="H24" s="376"/>
      <c r="I24" s="379" t="s">
        <v>522</v>
      </c>
      <c r="J24" s="455"/>
      <c r="K24" s="455"/>
      <c r="L24" s="378"/>
      <c r="M24" s="379" t="s">
        <v>521</v>
      </c>
      <c r="N24" s="455"/>
      <c r="O24" s="455"/>
      <c r="P24" s="378"/>
      <c r="Q24" s="379" t="s">
        <v>520</v>
      </c>
      <c r="R24" s="455"/>
      <c r="S24" s="455"/>
      <c r="T24" s="378"/>
      <c r="U24" s="377"/>
      <c r="V24" s="454"/>
      <c r="W24" s="454"/>
      <c r="X24" s="376"/>
    </row>
    <row r="25" spans="1:24" ht="15">
      <c r="A25" s="340"/>
      <c r="B25" s="453" t="s">
        <v>515</v>
      </c>
      <c r="C25" s="451"/>
      <c r="D25" s="446" t="s">
        <v>291</v>
      </c>
      <c r="E25" s="446" t="s">
        <v>284</v>
      </c>
      <c r="F25" s="453" t="s">
        <v>519</v>
      </c>
      <c r="G25" s="452"/>
      <c r="H25" s="451"/>
      <c r="I25" s="374" t="s">
        <v>367</v>
      </c>
      <c r="J25" s="445"/>
      <c r="K25" s="445"/>
      <c r="L25" s="373"/>
      <c r="M25" s="374" t="s">
        <v>366</v>
      </c>
      <c r="N25" s="445"/>
      <c r="O25" s="445"/>
      <c r="P25" s="373"/>
      <c r="Q25" s="374" t="s">
        <v>365</v>
      </c>
      <c r="R25" s="445"/>
      <c r="S25" s="445"/>
      <c r="T25" s="373"/>
      <c r="U25" s="374" t="s">
        <v>364</v>
      </c>
      <c r="V25" s="445"/>
      <c r="W25" s="445"/>
      <c r="X25" s="373"/>
    </row>
    <row r="26" spans="1:24" ht="15">
      <c r="A26" s="340"/>
      <c r="B26" s="450"/>
      <c r="C26" s="449"/>
      <c r="D26" s="448"/>
      <c r="E26" s="448"/>
      <c r="F26" s="444"/>
      <c r="G26" s="447"/>
      <c r="H26" s="443"/>
      <c r="I26" s="446" t="s">
        <v>676</v>
      </c>
      <c r="J26" s="374" t="s">
        <v>675</v>
      </c>
      <c r="K26" s="445"/>
      <c r="L26" s="373"/>
      <c r="M26" s="446" t="s">
        <v>676</v>
      </c>
      <c r="N26" s="374" t="s">
        <v>675</v>
      </c>
      <c r="O26" s="445"/>
      <c r="P26" s="373"/>
      <c r="Q26" s="446" t="s">
        <v>676</v>
      </c>
      <c r="R26" s="374" t="s">
        <v>675</v>
      </c>
      <c r="S26" s="445"/>
      <c r="T26" s="373"/>
      <c r="U26" s="446" t="s">
        <v>676</v>
      </c>
      <c r="V26" s="374" t="s">
        <v>675</v>
      </c>
      <c r="W26" s="445"/>
      <c r="X26" s="373"/>
    </row>
    <row r="27" spans="1:24" ht="63.75">
      <c r="A27" s="340"/>
      <c r="B27" s="444"/>
      <c r="C27" s="443"/>
      <c r="D27" s="442"/>
      <c r="E27" s="442"/>
      <c r="F27" s="375" t="s">
        <v>518</v>
      </c>
      <c r="G27" s="375" t="s">
        <v>517</v>
      </c>
      <c r="H27" s="375" t="s">
        <v>516</v>
      </c>
      <c r="I27" s="442"/>
      <c r="J27" s="375" t="s">
        <v>674</v>
      </c>
      <c r="K27" s="375" t="s">
        <v>673</v>
      </c>
      <c r="L27" s="375" t="s">
        <v>672</v>
      </c>
      <c r="M27" s="442"/>
      <c r="N27" s="375" t="s">
        <v>674</v>
      </c>
      <c r="O27" s="375" t="s">
        <v>673</v>
      </c>
      <c r="P27" s="375" t="s">
        <v>672</v>
      </c>
      <c r="Q27" s="442"/>
      <c r="R27" s="375" t="s">
        <v>674</v>
      </c>
      <c r="S27" s="375" t="s">
        <v>673</v>
      </c>
      <c r="T27" s="375" t="s">
        <v>672</v>
      </c>
      <c r="U27" s="442"/>
      <c r="V27" s="375" t="s">
        <v>674</v>
      </c>
      <c r="W27" s="375" t="s">
        <v>673</v>
      </c>
      <c r="X27" s="375" t="s">
        <v>672</v>
      </c>
    </row>
    <row r="28" spans="1:24" ht="15">
      <c r="A28" s="340"/>
      <c r="B28" s="441" t="s">
        <v>247</v>
      </c>
      <c r="C28" s="440"/>
      <c r="D28" s="408" t="s">
        <v>246</v>
      </c>
      <c r="E28" s="408" t="s">
        <v>458</v>
      </c>
      <c r="F28" s="385" t="s">
        <v>458</v>
      </c>
      <c r="G28" s="388"/>
      <c r="H28" s="384"/>
      <c r="I28" s="401">
        <f>SUM(J28:L28)</f>
        <v>18421525.75</v>
      </c>
      <c r="J28" s="439">
        <v>18421525.75</v>
      </c>
      <c r="K28" s="439" t="s">
        <v>447</v>
      </c>
      <c r="L28" s="439" t="s">
        <v>447</v>
      </c>
      <c r="M28" s="401">
        <f>SUM(N28:P28)</f>
        <v>0</v>
      </c>
      <c r="N28" s="401" t="s">
        <v>447</v>
      </c>
      <c r="O28" s="401" t="s">
        <v>447</v>
      </c>
      <c r="P28" s="401" t="s">
        <v>447</v>
      </c>
      <c r="Q28" s="401">
        <f>SUM(R28:T28)</f>
        <v>0</v>
      </c>
      <c r="R28" s="401" t="s">
        <v>447</v>
      </c>
      <c r="S28" s="401" t="s">
        <v>447</v>
      </c>
      <c r="T28" s="401" t="s">
        <v>447</v>
      </c>
      <c r="U28" s="401">
        <f>SUM(V28:X28)</f>
        <v>0</v>
      </c>
      <c r="V28" s="401" t="s">
        <v>447</v>
      </c>
      <c r="W28" s="401" t="s">
        <v>447</v>
      </c>
      <c r="X28" s="401" t="s">
        <v>447</v>
      </c>
    </row>
    <row r="29" spans="1:24" ht="15">
      <c r="A29" s="340"/>
      <c r="B29" s="441" t="s">
        <v>245</v>
      </c>
      <c r="C29" s="440"/>
      <c r="D29" s="408" t="s">
        <v>244</v>
      </c>
      <c r="E29" s="408" t="s">
        <v>458</v>
      </c>
      <c r="F29" s="385" t="s">
        <v>458</v>
      </c>
      <c r="G29" s="388"/>
      <c r="H29" s="384"/>
      <c r="I29" s="401">
        <f>SUM(J29:L29)</f>
        <v>0</v>
      </c>
      <c r="J29" s="439" t="s">
        <v>447</v>
      </c>
      <c r="K29" s="439" t="s">
        <v>447</v>
      </c>
      <c r="L29" s="439" t="s">
        <v>447</v>
      </c>
      <c r="M29" s="401">
        <f>SUM(N29:P29)</f>
        <v>0</v>
      </c>
      <c r="N29" s="401" t="s">
        <v>447</v>
      </c>
      <c r="O29" s="401" t="s">
        <v>447</v>
      </c>
      <c r="P29" s="401" t="s">
        <v>447</v>
      </c>
      <c r="Q29" s="401">
        <f>SUM(R29:T29)</f>
        <v>0</v>
      </c>
      <c r="R29" s="401" t="s">
        <v>447</v>
      </c>
      <c r="S29" s="401" t="s">
        <v>447</v>
      </c>
      <c r="T29" s="401" t="s">
        <v>447</v>
      </c>
      <c r="U29" s="401">
        <f>SUM(V29:X29)</f>
        <v>0</v>
      </c>
      <c r="V29" s="401" t="s">
        <v>447</v>
      </c>
      <c r="W29" s="401" t="s">
        <v>447</v>
      </c>
      <c r="X29" s="401" t="s">
        <v>447</v>
      </c>
    </row>
    <row r="30" spans="1:24" ht="15">
      <c r="A30" s="340"/>
      <c r="B30" s="417" t="s">
        <v>243</v>
      </c>
      <c r="C30" s="416"/>
      <c r="D30" s="415" t="s">
        <v>242</v>
      </c>
      <c r="E30" s="408" t="s">
        <v>241</v>
      </c>
      <c r="F30" s="408" t="s">
        <v>538</v>
      </c>
      <c r="G30" s="408" t="s">
        <v>241</v>
      </c>
      <c r="H30" s="408" t="s">
        <v>541</v>
      </c>
      <c r="I30" s="401">
        <f>SUM(J30:L30)</f>
        <v>233516010.42</v>
      </c>
      <c r="J30" s="401">
        <v>233516010.42</v>
      </c>
      <c r="K30" s="401" t="s">
        <v>447</v>
      </c>
      <c r="L30" s="401" t="s">
        <v>447</v>
      </c>
      <c r="M30" s="401">
        <f>SUM(N30:P30)</f>
        <v>218737258.42</v>
      </c>
      <c r="N30" s="401">
        <v>218737258.42</v>
      </c>
      <c r="O30" s="401" t="s">
        <v>447</v>
      </c>
      <c r="P30" s="401" t="s">
        <v>447</v>
      </c>
      <c r="Q30" s="401">
        <f>SUM(R30:T30)</f>
        <v>218737258.42</v>
      </c>
      <c r="R30" s="401">
        <v>218737258.42</v>
      </c>
      <c r="S30" s="401" t="s">
        <v>447</v>
      </c>
      <c r="T30" s="401" t="s">
        <v>447</v>
      </c>
      <c r="U30" s="401">
        <f>SUM(V30:X30)</f>
        <v>0</v>
      </c>
      <c r="V30" s="401">
        <v>0</v>
      </c>
      <c r="W30" s="401" t="s">
        <v>447</v>
      </c>
      <c r="X30" s="401" t="s">
        <v>447</v>
      </c>
    </row>
    <row r="31" spans="1:24" ht="15">
      <c r="A31" s="340"/>
      <c r="B31" s="414"/>
      <c r="C31" s="413"/>
      <c r="D31" s="412"/>
      <c r="E31" s="408" t="s">
        <v>241</v>
      </c>
      <c r="F31" s="408" t="s">
        <v>538</v>
      </c>
      <c r="G31" s="408" t="s">
        <v>241</v>
      </c>
      <c r="H31" s="408" t="s">
        <v>291</v>
      </c>
      <c r="I31" s="401">
        <f>SUM(J31:L31)</f>
        <v>35708000</v>
      </c>
      <c r="J31" s="401">
        <v>35708000</v>
      </c>
      <c r="K31" s="401">
        <v>0</v>
      </c>
      <c r="L31" s="401">
        <v>0</v>
      </c>
      <c r="M31" s="401">
        <f>SUM(N31:P31)</f>
        <v>35708000</v>
      </c>
      <c r="N31" s="401">
        <v>35708000</v>
      </c>
      <c r="O31" s="401">
        <v>0</v>
      </c>
      <c r="P31" s="401">
        <v>0</v>
      </c>
      <c r="Q31" s="401">
        <f>SUM(R31:T31)</f>
        <v>35708000</v>
      </c>
      <c r="R31" s="401">
        <v>35708000</v>
      </c>
      <c r="S31" s="401">
        <v>0</v>
      </c>
      <c r="T31" s="401">
        <v>0</v>
      </c>
      <c r="U31" s="401">
        <f>SUM(V31:X31)</f>
        <v>0</v>
      </c>
      <c r="V31" s="401">
        <v>0</v>
      </c>
      <c r="W31" s="401">
        <v>0</v>
      </c>
      <c r="X31" s="401">
        <v>0</v>
      </c>
    </row>
    <row r="32" spans="1:24" ht="15">
      <c r="A32" s="340"/>
      <c r="B32" s="414"/>
      <c r="C32" s="413"/>
      <c r="D32" s="412"/>
      <c r="E32" s="408" t="s">
        <v>241</v>
      </c>
      <c r="F32" s="408" t="s">
        <v>538</v>
      </c>
      <c r="G32" s="408" t="s">
        <v>241</v>
      </c>
      <c r="H32" s="408" t="s">
        <v>540</v>
      </c>
      <c r="I32" s="401">
        <f>SUM(J32:L32)</f>
        <v>0</v>
      </c>
      <c r="J32" s="401">
        <v>0</v>
      </c>
      <c r="K32" s="401" t="s">
        <v>447</v>
      </c>
      <c r="L32" s="401" t="s">
        <v>447</v>
      </c>
      <c r="M32" s="401">
        <f>SUM(N32:P32)</f>
        <v>0</v>
      </c>
      <c r="N32" s="401">
        <v>0</v>
      </c>
      <c r="O32" s="401" t="s">
        <v>447</v>
      </c>
      <c r="P32" s="401" t="s">
        <v>447</v>
      </c>
      <c r="Q32" s="401">
        <f>SUM(R32:T32)</f>
        <v>0</v>
      </c>
      <c r="R32" s="401">
        <v>0</v>
      </c>
      <c r="S32" s="401" t="s">
        <v>447</v>
      </c>
      <c r="T32" s="401" t="s">
        <v>447</v>
      </c>
      <c r="U32" s="401">
        <f>SUM(V32:X32)</f>
        <v>0</v>
      </c>
      <c r="V32" s="401">
        <v>0</v>
      </c>
      <c r="W32" s="401" t="s">
        <v>447</v>
      </c>
      <c r="X32" s="401" t="s">
        <v>447</v>
      </c>
    </row>
    <row r="33" spans="1:24" ht="15">
      <c r="A33" s="340"/>
      <c r="B33" s="414"/>
      <c r="C33" s="413"/>
      <c r="D33" s="412"/>
      <c r="E33" s="408" t="s">
        <v>241</v>
      </c>
      <c r="F33" s="408" t="s">
        <v>538</v>
      </c>
      <c r="G33" s="408" t="s">
        <v>241</v>
      </c>
      <c r="H33" s="408" t="s">
        <v>519</v>
      </c>
      <c r="I33" s="401">
        <f>SUM(J33:L33)</f>
        <v>183029258.42</v>
      </c>
      <c r="J33" s="401">
        <v>183029258.42</v>
      </c>
      <c r="K33" s="401" t="s">
        <v>447</v>
      </c>
      <c r="L33" s="401" t="s">
        <v>447</v>
      </c>
      <c r="M33" s="401">
        <f>SUM(N33:P33)</f>
        <v>183029258.42</v>
      </c>
      <c r="N33" s="401">
        <v>183029258.42</v>
      </c>
      <c r="O33" s="401" t="s">
        <v>447</v>
      </c>
      <c r="P33" s="401" t="s">
        <v>447</v>
      </c>
      <c r="Q33" s="401">
        <f>SUM(R33:T33)</f>
        <v>183029258.42</v>
      </c>
      <c r="R33" s="401">
        <v>183029258.42</v>
      </c>
      <c r="S33" s="401" t="s">
        <v>447</v>
      </c>
      <c r="T33" s="401" t="s">
        <v>447</v>
      </c>
      <c r="U33" s="401">
        <f>SUM(V33:X33)</f>
        <v>0</v>
      </c>
      <c r="V33" s="401">
        <v>0</v>
      </c>
      <c r="W33" s="401" t="s">
        <v>447</v>
      </c>
      <c r="X33" s="401" t="s">
        <v>447</v>
      </c>
    </row>
    <row r="34" spans="1:24" ht="15">
      <c r="A34" s="340"/>
      <c r="B34" s="414"/>
      <c r="C34" s="413"/>
      <c r="D34" s="412"/>
      <c r="E34" s="408" t="s">
        <v>241</v>
      </c>
      <c r="F34" s="408" t="s">
        <v>538</v>
      </c>
      <c r="G34" s="408" t="s">
        <v>241</v>
      </c>
      <c r="H34" s="408" t="s">
        <v>518</v>
      </c>
      <c r="I34" s="401">
        <f>SUM(J34:L34)</f>
        <v>0</v>
      </c>
      <c r="J34" s="401" t="s">
        <v>447</v>
      </c>
      <c r="K34" s="401" t="s">
        <v>447</v>
      </c>
      <c r="L34" s="401" t="s">
        <v>447</v>
      </c>
      <c r="M34" s="401">
        <f>SUM(N34:P34)</f>
        <v>0</v>
      </c>
      <c r="N34" s="401" t="s">
        <v>447</v>
      </c>
      <c r="O34" s="401" t="s">
        <v>447</v>
      </c>
      <c r="P34" s="401" t="s">
        <v>447</v>
      </c>
      <c r="Q34" s="401">
        <f>SUM(R34:T34)</f>
        <v>0</v>
      </c>
      <c r="R34" s="401" t="s">
        <v>447</v>
      </c>
      <c r="S34" s="401" t="s">
        <v>447</v>
      </c>
      <c r="T34" s="401" t="s">
        <v>447</v>
      </c>
      <c r="U34" s="401">
        <f>SUM(V34:X34)</f>
        <v>0</v>
      </c>
      <c r="V34" s="401" t="s">
        <v>447</v>
      </c>
      <c r="W34" s="401" t="s">
        <v>447</v>
      </c>
      <c r="X34" s="401" t="s">
        <v>447</v>
      </c>
    </row>
    <row r="35" spans="1:24" ht="15">
      <c r="A35" s="340"/>
      <c r="B35" s="414"/>
      <c r="C35" s="413"/>
      <c r="D35" s="412"/>
      <c r="E35" s="408" t="s">
        <v>241</v>
      </c>
      <c r="F35" s="408" t="s">
        <v>538</v>
      </c>
      <c r="G35" s="408" t="s">
        <v>241</v>
      </c>
      <c r="H35" s="408" t="s">
        <v>367</v>
      </c>
      <c r="I35" s="401">
        <f>SUM(J35:L35)</f>
        <v>14778752</v>
      </c>
      <c r="J35" s="401">
        <v>14778752</v>
      </c>
      <c r="K35" s="401"/>
      <c r="L35" s="401"/>
      <c r="M35" s="401">
        <f>SUM(N35:P35)</f>
        <v>0</v>
      </c>
      <c r="N35" s="401">
        <v>0</v>
      </c>
      <c r="O35" s="401" t="s">
        <v>447</v>
      </c>
      <c r="P35" s="401" t="s">
        <v>447</v>
      </c>
      <c r="Q35" s="401">
        <f>SUM(R35:T35)</f>
        <v>0</v>
      </c>
      <c r="R35" s="401">
        <v>0</v>
      </c>
      <c r="S35" s="401" t="s">
        <v>447</v>
      </c>
      <c r="T35" s="401" t="s">
        <v>447</v>
      </c>
      <c r="U35" s="401">
        <f>SUM(V35:X35)</f>
        <v>0</v>
      </c>
      <c r="V35" s="401">
        <v>0</v>
      </c>
      <c r="W35" s="401" t="s">
        <v>447</v>
      </c>
      <c r="X35" s="401" t="s">
        <v>447</v>
      </c>
    </row>
    <row r="36" spans="1:24" ht="15">
      <c r="A36" s="340"/>
      <c r="B36" s="414"/>
      <c r="C36" s="413"/>
      <c r="D36" s="412"/>
      <c r="E36" s="408" t="s">
        <v>241</v>
      </c>
      <c r="F36" s="408" t="s">
        <v>538</v>
      </c>
      <c r="G36" s="408" t="s">
        <v>241</v>
      </c>
      <c r="H36" s="408" t="s">
        <v>366</v>
      </c>
      <c r="I36" s="401">
        <f>SUM(J36:L36)</f>
        <v>0</v>
      </c>
      <c r="J36" s="401">
        <v>0</v>
      </c>
      <c r="K36" s="401"/>
      <c r="L36" s="401"/>
      <c r="M36" s="401">
        <f>SUM(N36:P36)</f>
        <v>0</v>
      </c>
      <c r="N36" s="401">
        <v>0</v>
      </c>
      <c r="O36" s="401" t="s">
        <v>447</v>
      </c>
      <c r="P36" s="401" t="s">
        <v>447</v>
      </c>
      <c r="Q36" s="401">
        <f>SUM(R36:T36)</f>
        <v>0</v>
      </c>
      <c r="R36" s="401">
        <v>0</v>
      </c>
      <c r="S36" s="401" t="s">
        <v>447</v>
      </c>
      <c r="T36" s="401" t="s">
        <v>447</v>
      </c>
      <c r="U36" s="401">
        <f>SUM(V36:X36)</f>
        <v>0</v>
      </c>
      <c r="V36" s="401">
        <v>0</v>
      </c>
      <c r="W36" s="401" t="s">
        <v>447</v>
      </c>
      <c r="X36" s="401" t="s">
        <v>447</v>
      </c>
    </row>
    <row r="37" spans="1:24" ht="15">
      <c r="A37" s="340"/>
      <c r="B37" s="411"/>
      <c r="C37" s="410"/>
      <c r="D37" s="409"/>
      <c r="E37" s="408" t="s">
        <v>241</v>
      </c>
      <c r="F37" s="408" t="s">
        <v>538</v>
      </c>
      <c r="G37" s="408" t="s">
        <v>241</v>
      </c>
      <c r="H37" s="408" t="s">
        <v>365</v>
      </c>
      <c r="I37" s="401">
        <f>SUM(J37:L37)</f>
        <v>0</v>
      </c>
      <c r="J37" s="401"/>
      <c r="K37" s="401"/>
      <c r="L37" s="401"/>
      <c r="M37" s="401">
        <f>SUM(N37:P37)</f>
        <v>0</v>
      </c>
      <c r="N37" s="401" t="s">
        <v>447</v>
      </c>
      <c r="O37" s="401" t="s">
        <v>447</v>
      </c>
      <c r="P37" s="401" t="s">
        <v>447</v>
      </c>
      <c r="Q37" s="401">
        <f>SUM(R37:T37)</f>
        <v>0</v>
      </c>
      <c r="R37" s="401" t="s">
        <v>447</v>
      </c>
      <c r="S37" s="401" t="s">
        <v>447</v>
      </c>
      <c r="T37" s="401" t="s">
        <v>447</v>
      </c>
      <c r="U37" s="401">
        <f>SUM(V37:X37)</f>
        <v>0</v>
      </c>
      <c r="V37" s="401" t="s">
        <v>447</v>
      </c>
      <c r="W37" s="401" t="s">
        <v>447</v>
      </c>
      <c r="X37" s="401" t="s">
        <v>447</v>
      </c>
    </row>
    <row r="38" spans="1:24" ht="15" customHeight="1">
      <c r="A38" s="340"/>
      <c r="B38" s="407" t="s">
        <v>671</v>
      </c>
      <c r="C38" s="406"/>
      <c r="D38" s="354" t="s">
        <v>239</v>
      </c>
      <c r="E38" s="346" t="s">
        <v>670</v>
      </c>
      <c r="F38" s="346" t="s">
        <v>538</v>
      </c>
      <c r="G38" s="346" t="s">
        <v>241</v>
      </c>
      <c r="H38" s="346" t="s">
        <v>541</v>
      </c>
      <c r="I38" s="401">
        <f>SUM(J38:L38)</f>
        <v>17810000</v>
      </c>
      <c r="J38" s="400">
        <v>17810000</v>
      </c>
      <c r="K38" s="400"/>
      <c r="L38" s="400"/>
      <c r="M38" s="401">
        <f>SUM(N38:P38)</f>
        <v>17810000</v>
      </c>
      <c r="N38" s="400">
        <v>17810000</v>
      </c>
      <c r="O38" s="400" t="s">
        <v>447</v>
      </c>
      <c r="P38" s="400" t="s">
        <v>447</v>
      </c>
      <c r="Q38" s="401">
        <f>SUM(R38:T38)</f>
        <v>17810000</v>
      </c>
      <c r="R38" s="400">
        <v>17810000</v>
      </c>
      <c r="S38" s="400" t="s">
        <v>447</v>
      </c>
      <c r="T38" s="400" t="s">
        <v>447</v>
      </c>
      <c r="U38" s="401">
        <f>SUM(V38:X38)</f>
        <v>0</v>
      </c>
      <c r="V38" s="400">
        <v>0</v>
      </c>
      <c r="W38" s="400" t="s">
        <v>447</v>
      </c>
      <c r="X38" s="400" t="s">
        <v>447</v>
      </c>
    </row>
    <row r="39" spans="1:24" ht="15">
      <c r="A39" s="340"/>
      <c r="B39" s="405"/>
      <c r="C39" s="404"/>
      <c r="D39" s="351"/>
      <c r="E39" s="346" t="s">
        <v>670</v>
      </c>
      <c r="F39" s="346" t="s">
        <v>538</v>
      </c>
      <c r="G39" s="346" t="s">
        <v>241</v>
      </c>
      <c r="H39" s="346" t="s">
        <v>291</v>
      </c>
      <c r="I39" s="401">
        <f>SUM(J39:L39)</f>
        <v>17810000</v>
      </c>
      <c r="J39" s="399">
        <v>17810000</v>
      </c>
      <c r="K39" s="399"/>
      <c r="L39" s="399">
        <v>0</v>
      </c>
      <c r="M39" s="401">
        <f>SUM(N39:P39)</f>
        <v>17810000</v>
      </c>
      <c r="N39" s="399">
        <v>17810000</v>
      </c>
      <c r="O39" s="399" t="s">
        <v>447</v>
      </c>
      <c r="P39" s="399">
        <v>0</v>
      </c>
      <c r="Q39" s="401">
        <f>SUM(R39:T39)</f>
        <v>17810000</v>
      </c>
      <c r="R39" s="399">
        <v>17810000</v>
      </c>
      <c r="S39" s="399" t="s">
        <v>447</v>
      </c>
      <c r="T39" s="399">
        <v>0</v>
      </c>
      <c r="U39" s="401">
        <f>SUM(V39:X39)</f>
        <v>0</v>
      </c>
      <c r="V39" s="399">
        <v>0</v>
      </c>
      <c r="W39" s="399" t="s">
        <v>447</v>
      </c>
      <c r="X39" s="399">
        <v>0</v>
      </c>
    </row>
    <row r="40" spans="1:24" ht="15">
      <c r="A40" s="340"/>
      <c r="B40" s="405"/>
      <c r="C40" s="404"/>
      <c r="D40" s="351"/>
      <c r="E40" s="346" t="s">
        <v>670</v>
      </c>
      <c r="F40" s="346" t="s">
        <v>538</v>
      </c>
      <c r="G40" s="346" t="s">
        <v>241</v>
      </c>
      <c r="H40" s="346" t="s">
        <v>540</v>
      </c>
      <c r="I40" s="401">
        <f>SUM(J40:L40)</f>
        <v>0</v>
      </c>
      <c r="J40" s="399"/>
      <c r="K40" s="399" t="s">
        <v>447</v>
      </c>
      <c r="L40" s="399" t="s">
        <v>447</v>
      </c>
      <c r="M40" s="401">
        <f>SUM(N40:P40)</f>
        <v>0</v>
      </c>
      <c r="N40" s="399" t="s">
        <v>447</v>
      </c>
      <c r="O40" s="399" t="s">
        <v>447</v>
      </c>
      <c r="P40" s="399" t="s">
        <v>447</v>
      </c>
      <c r="Q40" s="401">
        <f>SUM(R40:T40)</f>
        <v>0</v>
      </c>
      <c r="R40" s="399" t="s">
        <v>447</v>
      </c>
      <c r="S40" s="399" t="s">
        <v>447</v>
      </c>
      <c r="T40" s="399" t="s">
        <v>447</v>
      </c>
      <c r="U40" s="401">
        <f>SUM(V40:X40)</f>
        <v>0</v>
      </c>
      <c r="V40" s="399" t="s">
        <v>447</v>
      </c>
      <c r="W40" s="399" t="s">
        <v>447</v>
      </c>
      <c r="X40" s="399" t="s">
        <v>447</v>
      </c>
    </row>
    <row r="41" spans="1:24" ht="15">
      <c r="A41" s="340"/>
      <c r="B41" s="405"/>
      <c r="C41" s="404"/>
      <c r="D41" s="351"/>
      <c r="E41" s="346" t="s">
        <v>670</v>
      </c>
      <c r="F41" s="346" t="s">
        <v>538</v>
      </c>
      <c r="G41" s="346" t="s">
        <v>241</v>
      </c>
      <c r="H41" s="346" t="s">
        <v>519</v>
      </c>
      <c r="I41" s="401">
        <f>SUM(J41:L41)</f>
        <v>0</v>
      </c>
      <c r="J41" s="399"/>
      <c r="K41" s="399" t="s">
        <v>447</v>
      </c>
      <c r="L41" s="399" t="s">
        <v>447</v>
      </c>
      <c r="M41" s="401">
        <f>SUM(N41:P41)</f>
        <v>0</v>
      </c>
      <c r="N41" s="399" t="s">
        <v>447</v>
      </c>
      <c r="O41" s="399" t="s">
        <v>447</v>
      </c>
      <c r="P41" s="399" t="s">
        <v>447</v>
      </c>
      <c r="Q41" s="401">
        <f>SUM(R41:T41)</f>
        <v>0</v>
      </c>
      <c r="R41" s="399" t="s">
        <v>447</v>
      </c>
      <c r="S41" s="399" t="s">
        <v>447</v>
      </c>
      <c r="T41" s="399" t="s">
        <v>447</v>
      </c>
      <c r="U41" s="401">
        <f>SUM(V41:X41)</f>
        <v>0</v>
      </c>
      <c r="V41" s="399" t="s">
        <v>447</v>
      </c>
      <c r="W41" s="399" t="s">
        <v>447</v>
      </c>
      <c r="X41" s="399" t="s">
        <v>447</v>
      </c>
    </row>
    <row r="42" spans="1:24" ht="15">
      <c r="A42" s="340"/>
      <c r="B42" s="405"/>
      <c r="C42" s="404"/>
      <c r="D42" s="351"/>
      <c r="E42" s="346" t="s">
        <v>670</v>
      </c>
      <c r="F42" s="346" t="s">
        <v>538</v>
      </c>
      <c r="G42" s="346" t="s">
        <v>241</v>
      </c>
      <c r="H42" s="346" t="s">
        <v>518</v>
      </c>
      <c r="I42" s="401">
        <f>SUM(J42:L42)</f>
        <v>0</v>
      </c>
      <c r="J42" s="399"/>
      <c r="K42" s="399" t="s">
        <v>447</v>
      </c>
      <c r="L42" s="399" t="s">
        <v>447</v>
      </c>
      <c r="M42" s="401">
        <f>SUM(N42:P42)</f>
        <v>0</v>
      </c>
      <c r="N42" s="399" t="s">
        <v>447</v>
      </c>
      <c r="O42" s="399" t="s">
        <v>447</v>
      </c>
      <c r="P42" s="399" t="s">
        <v>447</v>
      </c>
      <c r="Q42" s="401">
        <f>SUM(R42:T42)</f>
        <v>0</v>
      </c>
      <c r="R42" s="399" t="s">
        <v>447</v>
      </c>
      <c r="S42" s="399" t="s">
        <v>447</v>
      </c>
      <c r="T42" s="399" t="s">
        <v>447</v>
      </c>
      <c r="U42" s="401">
        <f>SUM(V42:X42)</f>
        <v>0</v>
      </c>
      <c r="V42" s="399" t="s">
        <v>447</v>
      </c>
      <c r="W42" s="399" t="s">
        <v>447</v>
      </c>
      <c r="X42" s="399" t="s">
        <v>447</v>
      </c>
    </row>
    <row r="43" spans="1:24" ht="15">
      <c r="A43" s="340"/>
      <c r="B43" s="405"/>
      <c r="C43" s="404"/>
      <c r="D43" s="351"/>
      <c r="E43" s="346" t="s">
        <v>670</v>
      </c>
      <c r="F43" s="346" t="s">
        <v>538</v>
      </c>
      <c r="G43" s="346" t="s">
        <v>241</v>
      </c>
      <c r="H43" s="346" t="s">
        <v>367</v>
      </c>
      <c r="I43" s="401">
        <f>SUM(J43:L43)</f>
        <v>0</v>
      </c>
      <c r="J43" s="399"/>
      <c r="K43" s="399" t="s">
        <v>447</v>
      </c>
      <c r="L43" s="399" t="s">
        <v>447</v>
      </c>
      <c r="M43" s="401">
        <f>SUM(N43:P43)</f>
        <v>0</v>
      </c>
      <c r="N43" s="399" t="s">
        <v>447</v>
      </c>
      <c r="O43" s="399" t="s">
        <v>447</v>
      </c>
      <c r="P43" s="399" t="s">
        <v>447</v>
      </c>
      <c r="Q43" s="401">
        <f>SUM(R43:T43)</f>
        <v>0</v>
      </c>
      <c r="R43" s="399" t="s">
        <v>447</v>
      </c>
      <c r="S43" s="399" t="s">
        <v>447</v>
      </c>
      <c r="T43" s="399" t="s">
        <v>447</v>
      </c>
      <c r="U43" s="401">
        <f>SUM(V43:X43)</f>
        <v>0</v>
      </c>
      <c r="V43" s="399" t="s">
        <v>447</v>
      </c>
      <c r="W43" s="399" t="s">
        <v>447</v>
      </c>
      <c r="X43" s="399" t="s">
        <v>447</v>
      </c>
    </row>
    <row r="44" spans="1:24" ht="15">
      <c r="A44" s="340"/>
      <c r="B44" s="405"/>
      <c r="C44" s="404"/>
      <c r="D44" s="351"/>
      <c r="E44" s="346" t="s">
        <v>670</v>
      </c>
      <c r="F44" s="346" t="s">
        <v>538</v>
      </c>
      <c r="G44" s="346" t="s">
        <v>241</v>
      </c>
      <c r="H44" s="346" t="s">
        <v>366</v>
      </c>
      <c r="I44" s="401">
        <f>SUM(J44:L44)</f>
        <v>0</v>
      </c>
      <c r="J44" s="399" t="s">
        <v>447</v>
      </c>
      <c r="K44" s="399" t="s">
        <v>447</v>
      </c>
      <c r="L44" s="399" t="s">
        <v>447</v>
      </c>
      <c r="M44" s="401">
        <f>SUM(N44:P44)</f>
        <v>0</v>
      </c>
      <c r="N44" s="399" t="s">
        <v>447</v>
      </c>
      <c r="O44" s="399" t="s">
        <v>447</v>
      </c>
      <c r="P44" s="399" t="s">
        <v>447</v>
      </c>
      <c r="Q44" s="401">
        <f>SUM(R44:T44)</f>
        <v>0</v>
      </c>
      <c r="R44" s="399" t="s">
        <v>447</v>
      </c>
      <c r="S44" s="399" t="s">
        <v>447</v>
      </c>
      <c r="T44" s="399" t="s">
        <v>447</v>
      </c>
      <c r="U44" s="401">
        <f>SUM(V44:X44)</f>
        <v>0</v>
      </c>
      <c r="V44" s="399" t="s">
        <v>447</v>
      </c>
      <c r="W44" s="399" t="s">
        <v>447</v>
      </c>
      <c r="X44" s="399" t="s">
        <v>447</v>
      </c>
    </row>
    <row r="45" spans="1:24" ht="15">
      <c r="A45" s="340"/>
      <c r="B45" s="403"/>
      <c r="C45" s="402"/>
      <c r="D45" s="348"/>
      <c r="E45" s="346" t="s">
        <v>670</v>
      </c>
      <c r="F45" s="346" t="s">
        <v>538</v>
      </c>
      <c r="G45" s="346" t="s">
        <v>241</v>
      </c>
      <c r="H45" s="346" t="s">
        <v>365</v>
      </c>
      <c r="I45" s="401">
        <f>SUM(J45:L45)</f>
        <v>0</v>
      </c>
      <c r="J45" s="399" t="s">
        <v>447</v>
      </c>
      <c r="K45" s="399" t="s">
        <v>447</v>
      </c>
      <c r="L45" s="399" t="s">
        <v>447</v>
      </c>
      <c r="M45" s="401">
        <f>SUM(N45:P45)</f>
        <v>0</v>
      </c>
      <c r="N45" s="399" t="s">
        <v>447</v>
      </c>
      <c r="O45" s="399" t="s">
        <v>447</v>
      </c>
      <c r="P45" s="399" t="s">
        <v>447</v>
      </c>
      <c r="Q45" s="401">
        <f>SUM(R45:T45)</f>
        <v>0</v>
      </c>
      <c r="R45" s="399" t="s">
        <v>447</v>
      </c>
      <c r="S45" s="399" t="s">
        <v>447</v>
      </c>
      <c r="T45" s="399" t="s">
        <v>447</v>
      </c>
      <c r="U45" s="401">
        <f>SUM(V45:X45)</f>
        <v>0</v>
      </c>
      <c r="V45" s="399" t="s">
        <v>447</v>
      </c>
      <c r="W45" s="399" t="s">
        <v>447</v>
      </c>
      <c r="X45" s="399" t="s">
        <v>447</v>
      </c>
    </row>
    <row r="46" spans="1:24" ht="15" customHeight="1">
      <c r="A46" s="340"/>
      <c r="B46" s="407" t="s">
        <v>231</v>
      </c>
      <c r="C46" s="406"/>
      <c r="D46" s="354" t="s">
        <v>230</v>
      </c>
      <c r="E46" s="346" t="s">
        <v>545</v>
      </c>
      <c r="F46" s="346" t="s">
        <v>538</v>
      </c>
      <c r="G46" s="346" t="s">
        <v>241</v>
      </c>
      <c r="H46" s="346" t="s">
        <v>541</v>
      </c>
      <c r="I46" s="401">
        <f>SUM(J46:L46)</f>
        <v>198427258.42</v>
      </c>
      <c r="J46" s="400">
        <v>198427258.42</v>
      </c>
      <c r="K46" s="400" t="s">
        <v>447</v>
      </c>
      <c r="L46" s="400" t="s">
        <v>447</v>
      </c>
      <c r="M46" s="401">
        <f>SUM(N46:P46)</f>
        <v>198427258.42</v>
      </c>
      <c r="N46" s="400">
        <v>198427258.42</v>
      </c>
      <c r="O46" s="400" t="s">
        <v>447</v>
      </c>
      <c r="P46" s="400" t="s">
        <v>447</v>
      </c>
      <c r="Q46" s="401">
        <f>SUM(R46:T46)</f>
        <v>198427258.42</v>
      </c>
      <c r="R46" s="400">
        <v>198427258.42</v>
      </c>
      <c r="S46" s="400" t="s">
        <v>447</v>
      </c>
      <c r="T46" s="400" t="s">
        <v>447</v>
      </c>
      <c r="U46" s="401">
        <f>SUM(V46:X46)</f>
        <v>0</v>
      </c>
      <c r="V46" s="400">
        <v>0</v>
      </c>
      <c r="W46" s="400" t="s">
        <v>447</v>
      </c>
      <c r="X46" s="400" t="s">
        <v>447</v>
      </c>
    </row>
    <row r="47" spans="1:24" ht="15">
      <c r="A47" s="340"/>
      <c r="B47" s="405"/>
      <c r="C47" s="404"/>
      <c r="D47" s="351"/>
      <c r="E47" s="346" t="s">
        <v>545</v>
      </c>
      <c r="F47" s="346" t="s">
        <v>538</v>
      </c>
      <c r="G47" s="346" t="s">
        <v>241</v>
      </c>
      <c r="H47" s="346" t="s">
        <v>291</v>
      </c>
      <c r="I47" s="401">
        <f>SUM(J47:L47)</f>
        <v>15398000</v>
      </c>
      <c r="J47" s="400">
        <v>15398000</v>
      </c>
      <c r="K47" s="400">
        <v>0</v>
      </c>
      <c r="L47" s="400">
        <v>0</v>
      </c>
      <c r="M47" s="401">
        <f>SUM(N47:P47)</f>
        <v>15398000</v>
      </c>
      <c r="N47" s="400">
        <v>15398000</v>
      </c>
      <c r="O47" s="400">
        <v>0</v>
      </c>
      <c r="P47" s="400">
        <v>0</v>
      </c>
      <c r="Q47" s="401">
        <f>SUM(R47:T47)</f>
        <v>15398000</v>
      </c>
      <c r="R47" s="400">
        <v>15398000</v>
      </c>
      <c r="S47" s="400">
        <v>0</v>
      </c>
      <c r="T47" s="400">
        <v>0</v>
      </c>
      <c r="U47" s="401">
        <f>SUM(V47:X47)</f>
        <v>0</v>
      </c>
      <c r="V47" s="400">
        <v>0</v>
      </c>
      <c r="W47" s="400">
        <v>0</v>
      </c>
      <c r="X47" s="400">
        <v>0</v>
      </c>
    </row>
    <row r="48" spans="1:24" ht="15">
      <c r="A48" s="340"/>
      <c r="B48" s="405"/>
      <c r="C48" s="404"/>
      <c r="D48" s="351"/>
      <c r="E48" s="346" t="s">
        <v>545</v>
      </c>
      <c r="F48" s="346" t="s">
        <v>538</v>
      </c>
      <c r="G48" s="346" t="s">
        <v>241</v>
      </c>
      <c r="H48" s="346" t="s">
        <v>540</v>
      </c>
      <c r="I48" s="401">
        <f>SUM(J48:L48)</f>
        <v>0</v>
      </c>
      <c r="J48" s="400" t="s">
        <v>447</v>
      </c>
      <c r="K48" s="400" t="s">
        <v>447</v>
      </c>
      <c r="L48" s="400" t="s">
        <v>447</v>
      </c>
      <c r="M48" s="401">
        <f>SUM(N48:P48)</f>
        <v>0</v>
      </c>
      <c r="N48" s="400" t="s">
        <v>447</v>
      </c>
      <c r="O48" s="400" t="s">
        <v>447</v>
      </c>
      <c r="P48" s="400" t="s">
        <v>447</v>
      </c>
      <c r="Q48" s="401">
        <f>SUM(R48:T48)</f>
        <v>0</v>
      </c>
      <c r="R48" s="400" t="s">
        <v>447</v>
      </c>
      <c r="S48" s="400" t="s">
        <v>447</v>
      </c>
      <c r="T48" s="400" t="s">
        <v>447</v>
      </c>
      <c r="U48" s="401">
        <f>SUM(V48:X48)</f>
        <v>0</v>
      </c>
      <c r="V48" s="400" t="s">
        <v>447</v>
      </c>
      <c r="W48" s="400" t="s">
        <v>447</v>
      </c>
      <c r="X48" s="400" t="s">
        <v>447</v>
      </c>
    </row>
    <row r="49" spans="1:24" ht="15">
      <c r="A49" s="340"/>
      <c r="B49" s="405"/>
      <c r="C49" s="404"/>
      <c r="D49" s="351"/>
      <c r="E49" s="346" t="s">
        <v>545</v>
      </c>
      <c r="F49" s="346" t="s">
        <v>538</v>
      </c>
      <c r="G49" s="346" t="s">
        <v>241</v>
      </c>
      <c r="H49" s="346" t="s">
        <v>519</v>
      </c>
      <c r="I49" s="401">
        <f>SUM(J49:L49)</f>
        <v>183029258.42</v>
      </c>
      <c r="J49" s="400">
        <v>183029258.42</v>
      </c>
      <c r="K49" s="400" t="s">
        <v>447</v>
      </c>
      <c r="L49" s="400" t="s">
        <v>447</v>
      </c>
      <c r="M49" s="401">
        <f>SUM(N49:P49)</f>
        <v>183029258.42</v>
      </c>
      <c r="N49" s="400">
        <v>183029258.42</v>
      </c>
      <c r="O49" s="400" t="s">
        <v>447</v>
      </c>
      <c r="P49" s="400" t="s">
        <v>447</v>
      </c>
      <c r="Q49" s="401">
        <f>SUM(R49:T49)</f>
        <v>183029258.42</v>
      </c>
      <c r="R49" s="400">
        <v>183029258.42</v>
      </c>
      <c r="S49" s="400" t="s">
        <v>447</v>
      </c>
      <c r="T49" s="400" t="s">
        <v>447</v>
      </c>
      <c r="U49" s="401">
        <f>SUM(V49:X49)</f>
        <v>0</v>
      </c>
      <c r="V49" s="400">
        <v>0</v>
      </c>
      <c r="W49" s="400" t="s">
        <v>447</v>
      </c>
      <c r="X49" s="400" t="s">
        <v>447</v>
      </c>
    </row>
    <row r="50" spans="1:24" ht="15">
      <c r="A50" s="340"/>
      <c r="B50" s="405"/>
      <c r="C50" s="404"/>
      <c r="D50" s="351"/>
      <c r="E50" s="346" t="s">
        <v>545</v>
      </c>
      <c r="F50" s="346" t="s">
        <v>538</v>
      </c>
      <c r="G50" s="346" t="s">
        <v>241</v>
      </c>
      <c r="H50" s="346" t="s">
        <v>518</v>
      </c>
      <c r="I50" s="401">
        <f>SUM(J50:L50)</f>
        <v>0</v>
      </c>
      <c r="J50" s="400" t="s">
        <v>447</v>
      </c>
      <c r="K50" s="400" t="s">
        <v>447</v>
      </c>
      <c r="L50" s="400" t="s">
        <v>447</v>
      </c>
      <c r="M50" s="401">
        <f>SUM(N50:P50)</f>
        <v>0</v>
      </c>
      <c r="N50" s="400" t="s">
        <v>447</v>
      </c>
      <c r="O50" s="400" t="s">
        <v>447</v>
      </c>
      <c r="P50" s="400" t="s">
        <v>447</v>
      </c>
      <c r="Q50" s="401">
        <f>SUM(R50:T50)</f>
        <v>0</v>
      </c>
      <c r="R50" s="400" t="s">
        <v>447</v>
      </c>
      <c r="S50" s="400" t="s">
        <v>447</v>
      </c>
      <c r="T50" s="400" t="s">
        <v>447</v>
      </c>
      <c r="U50" s="401">
        <f>SUM(V50:X50)</f>
        <v>0</v>
      </c>
      <c r="V50" s="400" t="s">
        <v>447</v>
      </c>
      <c r="W50" s="400" t="s">
        <v>447</v>
      </c>
      <c r="X50" s="400" t="s">
        <v>447</v>
      </c>
    </row>
    <row r="51" spans="1:24" ht="15">
      <c r="A51" s="340"/>
      <c r="B51" s="405"/>
      <c r="C51" s="404"/>
      <c r="D51" s="351"/>
      <c r="E51" s="346" t="s">
        <v>545</v>
      </c>
      <c r="F51" s="346" t="s">
        <v>538</v>
      </c>
      <c r="G51" s="346" t="s">
        <v>241</v>
      </c>
      <c r="H51" s="346" t="s">
        <v>367</v>
      </c>
      <c r="I51" s="401">
        <f>SUM(J51:L51)</f>
        <v>0</v>
      </c>
      <c r="J51" s="400">
        <v>0</v>
      </c>
      <c r="K51" s="400" t="s">
        <v>447</v>
      </c>
      <c r="L51" s="400" t="s">
        <v>447</v>
      </c>
      <c r="M51" s="401">
        <f>SUM(N51:P51)</f>
        <v>0</v>
      </c>
      <c r="N51" s="400">
        <v>0</v>
      </c>
      <c r="O51" s="400" t="s">
        <v>447</v>
      </c>
      <c r="P51" s="400" t="s">
        <v>447</v>
      </c>
      <c r="Q51" s="401">
        <f>SUM(R51:T51)</f>
        <v>0</v>
      </c>
      <c r="R51" s="400">
        <v>0</v>
      </c>
      <c r="S51" s="400" t="s">
        <v>447</v>
      </c>
      <c r="T51" s="400" t="s">
        <v>447</v>
      </c>
      <c r="U51" s="401">
        <f>SUM(V51:X51)</f>
        <v>0</v>
      </c>
      <c r="V51" s="400" t="s">
        <v>447</v>
      </c>
      <c r="W51" s="400" t="s">
        <v>447</v>
      </c>
      <c r="X51" s="400" t="s">
        <v>447</v>
      </c>
    </row>
    <row r="52" spans="1:24" ht="15">
      <c r="A52" s="340"/>
      <c r="B52" s="405"/>
      <c r="C52" s="404"/>
      <c r="D52" s="351"/>
      <c r="E52" s="346" t="s">
        <v>545</v>
      </c>
      <c r="F52" s="346" t="s">
        <v>538</v>
      </c>
      <c r="G52" s="346" t="s">
        <v>241</v>
      </c>
      <c r="H52" s="346" t="s">
        <v>366</v>
      </c>
      <c r="I52" s="401">
        <f>SUM(J52:L52)</f>
        <v>0</v>
      </c>
      <c r="J52" s="400" t="s">
        <v>447</v>
      </c>
      <c r="K52" s="400" t="s">
        <v>447</v>
      </c>
      <c r="L52" s="400" t="s">
        <v>447</v>
      </c>
      <c r="M52" s="401">
        <f>SUM(N52:P52)</f>
        <v>0</v>
      </c>
      <c r="N52" s="400" t="s">
        <v>447</v>
      </c>
      <c r="O52" s="400" t="s">
        <v>447</v>
      </c>
      <c r="P52" s="400" t="s">
        <v>447</v>
      </c>
      <c r="Q52" s="401">
        <f>SUM(R52:T52)</f>
        <v>0</v>
      </c>
      <c r="R52" s="400" t="s">
        <v>447</v>
      </c>
      <c r="S52" s="400" t="s">
        <v>447</v>
      </c>
      <c r="T52" s="400" t="s">
        <v>447</v>
      </c>
      <c r="U52" s="401">
        <f>SUM(V52:X52)</f>
        <v>0</v>
      </c>
      <c r="V52" s="400" t="s">
        <v>447</v>
      </c>
      <c r="W52" s="400" t="s">
        <v>447</v>
      </c>
      <c r="X52" s="400" t="s">
        <v>447</v>
      </c>
    </row>
    <row r="53" spans="1:24" ht="15">
      <c r="A53" s="340"/>
      <c r="B53" s="403"/>
      <c r="C53" s="402"/>
      <c r="D53" s="348"/>
      <c r="E53" s="346" t="s">
        <v>545</v>
      </c>
      <c r="F53" s="346" t="s">
        <v>538</v>
      </c>
      <c r="G53" s="346" t="s">
        <v>241</v>
      </c>
      <c r="H53" s="346" t="s">
        <v>365</v>
      </c>
      <c r="I53" s="401">
        <f>SUM(J53:L53)</f>
        <v>0</v>
      </c>
      <c r="J53" s="400" t="s">
        <v>447</v>
      </c>
      <c r="K53" s="400" t="s">
        <v>447</v>
      </c>
      <c r="L53" s="400" t="s">
        <v>447</v>
      </c>
      <c r="M53" s="401">
        <f>SUM(N53:P53)</f>
        <v>0</v>
      </c>
      <c r="N53" s="400" t="s">
        <v>447</v>
      </c>
      <c r="O53" s="400" t="s">
        <v>447</v>
      </c>
      <c r="P53" s="400" t="s">
        <v>447</v>
      </c>
      <c r="Q53" s="401">
        <f>SUM(R53:T53)</f>
        <v>0</v>
      </c>
      <c r="R53" s="400" t="s">
        <v>447</v>
      </c>
      <c r="S53" s="400" t="s">
        <v>447</v>
      </c>
      <c r="T53" s="400" t="s">
        <v>447</v>
      </c>
      <c r="U53" s="401">
        <f>SUM(V53:X53)</f>
        <v>0</v>
      </c>
      <c r="V53" s="400" t="s">
        <v>447</v>
      </c>
      <c r="W53" s="400" t="s">
        <v>447</v>
      </c>
      <c r="X53" s="400" t="s">
        <v>447</v>
      </c>
    </row>
    <row r="54" spans="1:24" ht="15" customHeight="1">
      <c r="A54" s="340"/>
      <c r="B54" s="407" t="s">
        <v>669</v>
      </c>
      <c r="C54" s="406"/>
      <c r="D54" s="354" t="s">
        <v>668</v>
      </c>
      <c r="E54" s="346" t="s">
        <v>545</v>
      </c>
      <c r="F54" s="346" t="s">
        <v>538</v>
      </c>
      <c r="G54" s="346" t="s">
        <v>241</v>
      </c>
      <c r="H54" s="346" t="s">
        <v>541</v>
      </c>
      <c r="I54" s="401">
        <f>SUM(J54:L54)</f>
        <v>183029258.42</v>
      </c>
      <c r="J54" s="400">
        <v>183029258.42</v>
      </c>
      <c r="K54" s="400" t="s">
        <v>447</v>
      </c>
      <c r="L54" s="400" t="s">
        <v>447</v>
      </c>
      <c r="M54" s="401">
        <f>SUM(N54:P54)</f>
        <v>183029258.42</v>
      </c>
      <c r="N54" s="400">
        <v>183029258.42</v>
      </c>
      <c r="O54" s="400" t="s">
        <v>447</v>
      </c>
      <c r="P54" s="400" t="s">
        <v>447</v>
      </c>
      <c r="Q54" s="401">
        <f>SUM(R54:T54)</f>
        <v>183029258.42</v>
      </c>
      <c r="R54" s="400">
        <v>183029258.42</v>
      </c>
      <c r="S54" s="400" t="s">
        <v>447</v>
      </c>
      <c r="T54" s="400" t="s">
        <v>447</v>
      </c>
      <c r="U54" s="401">
        <f>SUM(V54:X54)</f>
        <v>0</v>
      </c>
      <c r="V54" s="400">
        <v>0</v>
      </c>
      <c r="W54" s="400" t="s">
        <v>447</v>
      </c>
      <c r="X54" s="400" t="s">
        <v>447</v>
      </c>
    </row>
    <row r="55" spans="1:24" ht="15">
      <c r="A55" s="340"/>
      <c r="B55" s="403"/>
      <c r="C55" s="402"/>
      <c r="D55" s="348"/>
      <c r="E55" s="346" t="s">
        <v>545</v>
      </c>
      <c r="F55" s="346" t="s">
        <v>538</v>
      </c>
      <c r="G55" s="346" t="s">
        <v>241</v>
      </c>
      <c r="H55" s="346" t="s">
        <v>519</v>
      </c>
      <c r="I55" s="401">
        <f>SUM(J55:L55)</f>
        <v>183029258.42</v>
      </c>
      <c r="J55" s="399">
        <v>183029258.42</v>
      </c>
      <c r="K55" s="399"/>
      <c r="L55" s="399"/>
      <c r="M55" s="401">
        <f>SUM(N55:P55)</f>
        <v>183029258.42</v>
      </c>
      <c r="N55" s="399">
        <v>183029258.42</v>
      </c>
      <c r="O55" s="399"/>
      <c r="P55" s="399"/>
      <c r="Q55" s="401">
        <f>SUM(R55:T55)</f>
        <v>183029258.42</v>
      </c>
      <c r="R55" s="399">
        <v>183029258.42</v>
      </c>
      <c r="S55" s="399"/>
      <c r="T55" s="399"/>
      <c r="U55" s="401">
        <f>SUM(V55:X55)</f>
        <v>0</v>
      </c>
      <c r="V55" s="399"/>
      <c r="W55" s="399"/>
      <c r="X55" s="399"/>
    </row>
    <row r="56" spans="1:24" ht="15">
      <c r="A56" s="340"/>
      <c r="B56" s="407" t="s">
        <v>667</v>
      </c>
      <c r="C56" s="406"/>
      <c r="D56" s="354" t="s">
        <v>666</v>
      </c>
      <c r="E56" s="346" t="s">
        <v>545</v>
      </c>
      <c r="F56" s="346" t="s">
        <v>538</v>
      </c>
      <c r="G56" s="346" t="s">
        <v>241</v>
      </c>
      <c r="H56" s="346" t="s">
        <v>541</v>
      </c>
      <c r="I56" s="401">
        <f>SUM(J56:L56)</f>
        <v>0</v>
      </c>
      <c r="J56" s="400" t="s">
        <v>447</v>
      </c>
      <c r="K56" s="400" t="s">
        <v>447</v>
      </c>
      <c r="L56" s="400" t="s">
        <v>447</v>
      </c>
      <c r="M56" s="401">
        <f>SUM(N56:P56)</f>
        <v>0</v>
      </c>
      <c r="N56" s="400" t="s">
        <v>447</v>
      </c>
      <c r="O56" s="400" t="s">
        <v>447</v>
      </c>
      <c r="P56" s="400" t="s">
        <v>447</v>
      </c>
      <c r="Q56" s="401">
        <f>SUM(R56:T56)</f>
        <v>0</v>
      </c>
      <c r="R56" s="400" t="s">
        <v>447</v>
      </c>
      <c r="S56" s="400" t="s">
        <v>447</v>
      </c>
      <c r="T56" s="400" t="s">
        <v>447</v>
      </c>
      <c r="U56" s="401">
        <f>SUM(V56:X56)</f>
        <v>0</v>
      </c>
      <c r="V56" s="400" t="s">
        <v>447</v>
      </c>
      <c r="W56" s="400" t="s">
        <v>447</v>
      </c>
      <c r="X56" s="400" t="s">
        <v>447</v>
      </c>
    </row>
    <row r="57" spans="1:24" ht="15">
      <c r="A57" s="340"/>
      <c r="B57" s="403"/>
      <c r="C57" s="402"/>
      <c r="D57" s="348"/>
      <c r="E57" s="346" t="s">
        <v>545</v>
      </c>
      <c r="F57" s="346" t="s">
        <v>538</v>
      </c>
      <c r="G57" s="346" t="s">
        <v>241</v>
      </c>
      <c r="H57" s="346" t="s">
        <v>518</v>
      </c>
      <c r="I57" s="401">
        <f>SUM(J57:L57)</f>
        <v>0</v>
      </c>
      <c r="J57" s="399" t="s">
        <v>447</v>
      </c>
      <c r="K57" s="399" t="s">
        <v>447</v>
      </c>
      <c r="L57" s="399" t="s">
        <v>447</v>
      </c>
      <c r="M57" s="401">
        <f>SUM(N57:P57)</f>
        <v>0</v>
      </c>
      <c r="N57" s="399" t="s">
        <v>447</v>
      </c>
      <c r="O57" s="399" t="s">
        <v>447</v>
      </c>
      <c r="P57" s="399" t="s">
        <v>447</v>
      </c>
      <c r="Q57" s="401">
        <f>SUM(R57:T57)</f>
        <v>0</v>
      </c>
      <c r="R57" s="399" t="s">
        <v>447</v>
      </c>
      <c r="S57" s="399" t="s">
        <v>447</v>
      </c>
      <c r="T57" s="399" t="s">
        <v>447</v>
      </c>
      <c r="U57" s="401">
        <f>SUM(V57:X57)</f>
        <v>0</v>
      </c>
      <c r="V57" s="399" t="s">
        <v>447</v>
      </c>
      <c r="W57" s="399" t="s">
        <v>447</v>
      </c>
      <c r="X57" s="399" t="s">
        <v>447</v>
      </c>
    </row>
    <row r="58" spans="1:24" ht="15" customHeight="1">
      <c r="A58" s="340"/>
      <c r="B58" s="407" t="s">
        <v>228</v>
      </c>
      <c r="C58" s="406"/>
      <c r="D58" s="354" t="s">
        <v>665</v>
      </c>
      <c r="E58" s="346" t="s">
        <v>545</v>
      </c>
      <c r="F58" s="346" t="s">
        <v>538</v>
      </c>
      <c r="G58" s="346" t="s">
        <v>241</v>
      </c>
      <c r="H58" s="346" t="s">
        <v>541</v>
      </c>
      <c r="I58" s="401">
        <f>SUM(J58:L58)</f>
        <v>14084000</v>
      </c>
      <c r="J58" s="400">
        <v>14084000</v>
      </c>
      <c r="K58" s="400" t="s">
        <v>447</v>
      </c>
      <c r="L58" s="400" t="s">
        <v>447</v>
      </c>
      <c r="M58" s="401">
        <f>SUM(N58:P58)</f>
        <v>14084000</v>
      </c>
      <c r="N58" s="400">
        <v>14084000</v>
      </c>
      <c r="O58" s="400" t="s">
        <v>447</v>
      </c>
      <c r="P58" s="400" t="s">
        <v>447</v>
      </c>
      <c r="Q58" s="401">
        <f>SUM(R58:T58)</f>
        <v>14084000</v>
      </c>
      <c r="R58" s="400">
        <v>14084000</v>
      </c>
      <c r="S58" s="400" t="s">
        <v>447</v>
      </c>
      <c r="T58" s="400" t="s">
        <v>447</v>
      </c>
      <c r="U58" s="401">
        <f>SUM(V58:X58)</f>
        <v>0</v>
      </c>
      <c r="V58" s="400">
        <v>0</v>
      </c>
      <c r="W58" s="400" t="s">
        <v>447</v>
      </c>
      <c r="X58" s="400" t="s">
        <v>447</v>
      </c>
    </row>
    <row r="59" spans="1:24" ht="15">
      <c r="A59" s="340"/>
      <c r="B59" s="405"/>
      <c r="C59" s="404"/>
      <c r="D59" s="351"/>
      <c r="E59" s="346" t="s">
        <v>545</v>
      </c>
      <c r="F59" s="346" t="s">
        <v>538</v>
      </c>
      <c r="G59" s="346" t="s">
        <v>241</v>
      </c>
      <c r="H59" s="346" t="s">
        <v>291</v>
      </c>
      <c r="I59" s="401">
        <f>SUM(J59:L59)</f>
        <v>14084000</v>
      </c>
      <c r="J59" s="399">
        <v>14084000</v>
      </c>
      <c r="K59" s="399">
        <v>0</v>
      </c>
      <c r="L59" s="399">
        <v>0</v>
      </c>
      <c r="M59" s="401">
        <f>SUM(N59:P59)</f>
        <v>14084000</v>
      </c>
      <c r="N59" s="399">
        <v>14084000</v>
      </c>
      <c r="O59" s="399">
        <v>0</v>
      </c>
      <c r="P59" s="399">
        <v>0</v>
      </c>
      <c r="Q59" s="401">
        <f>SUM(R59:T59)</f>
        <v>14084000</v>
      </c>
      <c r="R59" s="399">
        <v>14084000</v>
      </c>
      <c r="S59" s="399">
        <v>0</v>
      </c>
      <c r="T59" s="399">
        <v>0</v>
      </c>
      <c r="U59" s="401">
        <f>SUM(V59:X59)</f>
        <v>0</v>
      </c>
      <c r="V59" s="399">
        <v>0</v>
      </c>
      <c r="W59" s="399">
        <v>0</v>
      </c>
      <c r="X59" s="399">
        <v>0</v>
      </c>
    </row>
    <row r="60" spans="1:24" ht="15">
      <c r="A60" s="340"/>
      <c r="B60" s="403"/>
      <c r="C60" s="402"/>
      <c r="D60" s="348"/>
      <c r="E60" s="346" t="s">
        <v>545</v>
      </c>
      <c r="F60" s="346" t="s">
        <v>538</v>
      </c>
      <c r="G60" s="346" t="s">
        <v>241</v>
      </c>
      <c r="H60" s="346" t="s">
        <v>540</v>
      </c>
      <c r="I60" s="401">
        <f>SUM(J60:L60)</f>
        <v>0</v>
      </c>
      <c r="J60" s="399" t="s">
        <v>447</v>
      </c>
      <c r="K60" s="399" t="s">
        <v>447</v>
      </c>
      <c r="L60" s="399" t="s">
        <v>447</v>
      </c>
      <c r="M60" s="401">
        <f>SUM(N60:P60)</f>
        <v>0</v>
      </c>
      <c r="N60" s="399" t="s">
        <v>447</v>
      </c>
      <c r="O60" s="399" t="s">
        <v>447</v>
      </c>
      <c r="P60" s="399" t="s">
        <v>447</v>
      </c>
      <c r="Q60" s="401">
        <f>SUM(R60:T60)</f>
        <v>0</v>
      </c>
      <c r="R60" s="399" t="s">
        <v>447</v>
      </c>
      <c r="S60" s="399" t="s">
        <v>447</v>
      </c>
      <c r="T60" s="399" t="s">
        <v>447</v>
      </c>
      <c r="U60" s="401">
        <f>SUM(V60:X60)</f>
        <v>0</v>
      </c>
      <c r="V60" s="399" t="s">
        <v>447</v>
      </c>
      <c r="W60" s="399" t="s">
        <v>447</v>
      </c>
      <c r="X60" s="399" t="s">
        <v>447</v>
      </c>
    </row>
    <row r="61" spans="1:24" ht="15">
      <c r="A61" s="340"/>
      <c r="B61" s="407" t="s">
        <v>223</v>
      </c>
      <c r="C61" s="406"/>
      <c r="D61" s="354" t="s">
        <v>222</v>
      </c>
      <c r="E61" s="346" t="s">
        <v>545</v>
      </c>
      <c r="F61" s="346" t="s">
        <v>538</v>
      </c>
      <c r="G61" s="346" t="s">
        <v>241</v>
      </c>
      <c r="H61" s="346" t="s">
        <v>541</v>
      </c>
      <c r="I61" s="401">
        <f>SUM(J61:L61)</f>
        <v>1314000</v>
      </c>
      <c r="J61" s="400">
        <v>1314000</v>
      </c>
      <c r="K61" s="400" t="s">
        <v>447</v>
      </c>
      <c r="L61" s="400" t="s">
        <v>447</v>
      </c>
      <c r="M61" s="401">
        <f>SUM(N61:P61)</f>
        <v>1314000</v>
      </c>
      <c r="N61" s="400">
        <v>1314000</v>
      </c>
      <c r="O61" s="400" t="s">
        <v>447</v>
      </c>
      <c r="P61" s="400" t="s">
        <v>447</v>
      </c>
      <c r="Q61" s="401">
        <f>SUM(R61:T61)</f>
        <v>1314000</v>
      </c>
      <c r="R61" s="400">
        <v>1314000</v>
      </c>
      <c r="S61" s="400" t="s">
        <v>447</v>
      </c>
      <c r="T61" s="400" t="s">
        <v>447</v>
      </c>
      <c r="U61" s="401">
        <f>SUM(V61:X61)</f>
        <v>0</v>
      </c>
      <c r="V61" s="400">
        <v>0</v>
      </c>
      <c r="W61" s="400" t="s">
        <v>447</v>
      </c>
      <c r="X61" s="400" t="s">
        <v>447</v>
      </c>
    </row>
    <row r="62" spans="1:24" ht="15">
      <c r="A62" s="340"/>
      <c r="B62" s="405"/>
      <c r="C62" s="404"/>
      <c r="D62" s="351"/>
      <c r="E62" s="346" t="s">
        <v>545</v>
      </c>
      <c r="F62" s="346" t="s">
        <v>538</v>
      </c>
      <c r="G62" s="346" t="s">
        <v>241</v>
      </c>
      <c r="H62" s="346" t="s">
        <v>291</v>
      </c>
      <c r="I62" s="401">
        <f>SUM(J62:L62)</f>
        <v>1314000</v>
      </c>
      <c r="J62" s="399">
        <v>1314000</v>
      </c>
      <c r="K62" s="399">
        <v>0</v>
      </c>
      <c r="L62" s="399" t="s">
        <v>447</v>
      </c>
      <c r="M62" s="401">
        <f>SUM(N62:P62)</f>
        <v>1314000</v>
      </c>
      <c r="N62" s="399">
        <v>1314000</v>
      </c>
      <c r="O62" s="399">
        <v>0</v>
      </c>
      <c r="P62" s="399" t="s">
        <v>447</v>
      </c>
      <c r="Q62" s="401">
        <f>SUM(R62:T62)</f>
        <v>1314000</v>
      </c>
      <c r="R62" s="399">
        <v>1314000</v>
      </c>
      <c r="S62" s="399">
        <v>0</v>
      </c>
      <c r="T62" s="399" t="s">
        <v>447</v>
      </c>
      <c r="U62" s="401">
        <f>SUM(V62:X62)</f>
        <v>0</v>
      </c>
      <c r="V62" s="399" t="s">
        <v>447</v>
      </c>
      <c r="W62" s="399">
        <v>0</v>
      </c>
      <c r="X62" s="399" t="s">
        <v>447</v>
      </c>
    </row>
    <row r="63" spans="1:24" ht="15">
      <c r="A63" s="340"/>
      <c r="B63" s="405"/>
      <c r="C63" s="404"/>
      <c r="D63" s="351"/>
      <c r="E63" s="346" t="s">
        <v>545</v>
      </c>
      <c r="F63" s="346" t="s">
        <v>538</v>
      </c>
      <c r="G63" s="346" t="s">
        <v>241</v>
      </c>
      <c r="H63" s="346" t="s">
        <v>540</v>
      </c>
      <c r="I63" s="401">
        <f>SUM(J63:L63)</f>
        <v>0</v>
      </c>
      <c r="J63" s="399" t="s">
        <v>447</v>
      </c>
      <c r="K63" s="399" t="s">
        <v>447</v>
      </c>
      <c r="L63" s="399" t="s">
        <v>447</v>
      </c>
      <c r="M63" s="401">
        <f>SUM(N63:P63)</f>
        <v>0</v>
      </c>
      <c r="N63" s="399" t="s">
        <v>447</v>
      </c>
      <c r="O63" s="399" t="s">
        <v>447</v>
      </c>
      <c r="P63" s="399" t="s">
        <v>447</v>
      </c>
      <c r="Q63" s="401">
        <f>SUM(R63:T63)</f>
        <v>0</v>
      </c>
      <c r="R63" s="399" t="s">
        <v>447</v>
      </c>
      <c r="S63" s="399" t="s">
        <v>447</v>
      </c>
      <c r="T63" s="399" t="s">
        <v>447</v>
      </c>
      <c r="U63" s="401">
        <f>SUM(V63:X63)</f>
        <v>0</v>
      </c>
      <c r="V63" s="399" t="s">
        <v>447</v>
      </c>
      <c r="W63" s="399" t="s">
        <v>447</v>
      </c>
      <c r="X63" s="399" t="s">
        <v>447</v>
      </c>
    </row>
    <row r="64" spans="1:24" ht="15">
      <c r="A64" s="340"/>
      <c r="B64" s="405"/>
      <c r="C64" s="404"/>
      <c r="D64" s="351"/>
      <c r="E64" s="346" t="s">
        <v>545</v>
      </c>
      <c r="F64" s="346" t="s">
        <v>538</v>
      </c>
      <c r="G64" s="346" t="s">
        <v>241</v>
      </c>
      <c r="H64" s="346">
        <v>4</v>
      </c>
      <c r="I64" s="401">
        <f>SUM(J64:L64)</f>
        <v>0</v>
      </c>
      <c r="J64" s="399">
        <v>0</v>
      </c>
      <c r="K64" s="399" t="s">
        <v>447</v>
      </c>
      <c r="L64" s="399" t="s">
        <v>447</v>
      </c>
      <c r="M64" s="401">
        <f>SUM(N64:P64)</f>
        <v>0</v>
      </c>
      <c r="N64" s="399"/>
      <c r="O64" s="399"/>
      <c r="P64" s="399"/>
      <c r="Q64" s="401">
        <f>SUM(R64:T64)</f>
        <v>0</v>
      </c>
      <c r="R64" s="399"/>
      <c r="S64" s="399"/>
      <c r="T64" s="399"/>
      <c r="U64" s="401">
        <f>SUM(V64:X64)</f>
        <v>0</v>
      </c>
      <c r="V64" s="399"/>
      <c r="W64" s="399"/>
      <c r="X64" s="399"/>
    </row>
    <row r="65" spans="1:24" ht="15">
      <c r="A65" s="340"/>
      <c r="B65" s="403"/>
      <c r="C65" s="402"/>
      <c r="D65" s="348"/>
      <c r="E65" s="346" t="s">
        <v>545</v>
      </c>
      <c r="F65" s="346" t="s">
        <v>538</v>
      </c>
      <c r="G65" s="346" t="s">
        <v>241</v>
      </c>
      <c r="H65" s="346">
        <v>5</v>
      </c>
      <c r="I65" s="401">
        <f>SUM(J65:L65)</f>
        <v>0</v>
      </c>
      <c r="J65" s="399">
        <v>0</v>
      </c>
      <c r="K65" s="399" t="s">
        <v>447</v>
      </c>
      <c r="L65" s="399" t="s">
        <v>447</v>
      </c>
      <c r="M65" s="401">
        <f>SUM(N65:P65)</f>
        <v>0</v>
      </c>
      <c r="N65" s="399"/>
      <c r="O65" s="399"/>
      <c r="P65" s="399"/>
      <c r="Q65" s="401">
        <f>SUM(R65:T65)</f>
        <v>0</v>
      </c>
      <c r="R65" s="399"/>
      <c r="S65" s="399"/>
      <c r="T65" s="399"/>
      <c r="U65" s="401">
        <f>SUM(V65:X65)</f>
        <v>0</v>
      </c>
      <c r="V65" s="399"/>
      <c r="W65" s="399"/>
      <c r="X65" s="399"/>
    </row>
    <row r="66" spans="1:24" ht="15">
      <c r="A66" s="340"/>
      <c r="B66" s="407" t="s">
        <v>221</v>
      </c>
      <c r="C66" s="406"/>
      <c r="D66" s="354" t="s">
        <v>664</v>
      </c>
      <c r="E66" s="346" t="s">
        <v>545</v>
      </c>
      <c r="F66" s="346" t="s">
        <v>538</v>
      </c>
      <c r="G66" s="346" t="s">
        <v>241</v>
      </c>
      <c r="H66" s="346" t="s">
        <v>541</v>
      </c>
      <c r="I66" s="401">
        <f>SUM(J66:L66)</f>
        <v>0</v>
      </c>
      <c r="J66" s="400">
        <v>0</v>
      </c>
      <c r="K66" s="400" t="s">
        <v>447</v>
      </c>
      <c r="L66" s="400" t="s">
        <v>447</v>
      </c>
      <c r="M66" s="401">
        <f>SUM(N66:P66)</f>
        <v>0</v>
      </c>
      <c r="N66" s="400">
        <v>0</v>
      </c>
      <c r="O66" s="400" t="s">
        <v>447</v>
      </c>
      <c r="P66" s="400" t="s">
        <v>447</v>
      </c>
      <c r="Q66" s="401">
        <f>SUM(R66:T66)</f>
        <v>0</v>
      </c>
      <c r="R66" s="400">
        <v>0</v>
      </c>
      <c r="S66" s="400" t="s">
        <v>447</v>
      </c>
      <c r="T66" s="400" t="s">
        <v>447</v>
      </c>
      <c r="U66" s="401">
        <f>SUM(V66:X66)</f>
        <v>0</v>
      </c>
      <c r="V66" s="400">
        <v>0</v>
      </c>
      <c r="W66" s="400" t="s">
        <v>447</v>
      </c>
      <c r="X66" s="400" t="s">
        <v>447</v>
      </c>
    </row>
    <row r="67" spans="1:24" ht="15">
      <c r="A67" s="340"/>
      <c r="B67" s="405"/>
      <c r="C67" s="404"/>
      <c r="D67" s="351"/>
      <c r="E67" s="346" t="s">
        <v>545</v>
      </c>
      <c r="F67" s="346" t="s">
        <v>538</v>
      </c>
      <c r="G67" s="346" t="s">
        <v>241</v>
      </c>
      <c r="H67" s="346" t="s">
        <v>291</v>
      </c>
      <c r="I67" s="401">
        <f>SUM(J67:L67)</f>
        <v>0</v>
      </c>
      <c r="J67" s="399">
        <v>0</v>
      </c>
      <c r="K67" s="399">
        <v>0</v>
      </c>
      <c r="L67" s="399" t="s">
        <v>447</v>
      </c>
      <c r="M67" s="401">
        <f>SUM(N67:P67)</f>
        <v>0</v>
      </c>
      <c r="N67" s="399">
        <v>0</v>
      </c>
      <c r="O67" s="399">
        <v>0</v>
      </c>
      <c r="P67" s="399" t="s">
        <v>447</v>
      </c>
      <c r="Q67" s="401">
        <f>SUM(R67:T67)</f>
        <v>0</v>
      </c>
      <c r="R67" s="399">
        <v>0</v>
      </c>
      <c r="S67" s="399">
        <v>0</v>
      </c>
      <c r="T67" s="399" t="s">
        <v>447</v>
      </c>
      <c r="U67" s="401">
        <f>SUM(V67:X67)</f>
        <v>0</v>
      </c>
      <c r="V67" s="399" t="s">
        <v>447</v>
      </c>
      <c r="W67" s="399">
        <v>0</v>
      </c>
      <c r="X67" s="399" t="s">
        <v>447</v>
      </c>
    </row>
    <row r="68" spans="1:24" ht="15">
      <c r="A68" s="340"/>
      <c r="B68" s="403"/>
      <c r="C68" s="402"/>
      <c r="D68" s="348"/>
      <c r="E68" s="346" t="s">
        <v>545</v>
      </c>
      <c r="F68" s="346" t="s">
        <v>538</v>
      </c>
      <c r="G68" s="346" t="s">
        <v>241</v>
      </c>
      <c r="H68" s="346" t="s">
        <v>540</v>
      </c>
      <c r="I68" s="401">
        <f>SUM(J68:L68)</f>
        <v>0</v>
      </c>
      <c r="J68" s="399" t="s">
        <v>447</v>
      </c>
      <c r="K68" s="399" t="s">
        <v>447</v>
      </c>
      <c r="L68" s="399" t="s">
        <v>447</v>
      </c>
      <c r="M68" s="401">
        <f>SUM(N68:P68)</f>
        <v>0</v>
      </c>
      <c r="N68" s="399" t="s">
        <v>447</v>
      </c>
      <c r="O68" s="399" t="s">
        <v>447</v>
      </c>
      <c r="P68" s="399" t="s">
        <v>447</v>
      </c>
      <c r="Q68" s="401">
        <f>SUM(R68:T68)</f>
        <v>0</v>
      </c>
      <c r="R68" s="399" t="s">
        <v>447</v>
      </c>
      <c r="S68" s="399" t="s">
        <v>447</v>
      </c>
      <c r="T68" s="399" t="s">
        <v>447</v>
      </c>
      <c r="U68" s="401">
        <f>SUM(V68:X68)</f>
        <v>0</v>
      </c>
      <c r="V68" s="399" t="s">
        <v>447</v>
      </c>
      <c r="W68" s="399" t="s">
        <v>447</v>
      </c>
      <c r="X68" s="399" t="s">
        <v>447</v>
      </c>
    </row>
    <row r="69" spans="1:24" ht="15" customHeight="1">
      <c r="A69" s="340"/>
      <c r="B69" s="407" t="s">
        <v>220</v>
      </c>
      <c r="C69" s="406"/>
      <c r="D69" s="354">
        <v>1260</v>
      </c>
      <c r="E69" s="346" t="s">
        <v>545</v>
      </c>
      <c r="F69" s="346" t="s">
        <v>538</v>
      </c>
      <c r="G69" s="346" t="s">
        <v>241</v>
      </c>
      <c r="H69" s="346" t="s">
        <v>541</v>
      </c>
      <c r="I69" s="401">
        <f>SUM(J69:L69)</f>
        <v>0</v>
      </c>
      <c r="J69" s="400">
        <v>0</v>
      </c>
      <c r="K69" s="400" t="s">
        <v>447</v>
      </c>
      <c r="L69" s="400" t="s">
        <v>447</v>
      </c>
      <c r="M69" s="401">
        <f>SUM(N69:P69)</f>
        <v>0</v>
      </c>
      <c r="N69" s="400">
        <v>0</v>
      </c>
      <c r="O69" s="400" t="s">
        <v>447</v>
      </c>
      <c r="P69" s="400" t="s">
        <v>447</v>
      </c>
      <c r="Q69" s="401">
        <f>SUM(R69:T69)</f>
        <v>0</v>
      </c>
      <c r="R69" s="400">
        <v>0</v>
      </c>
      <c r="S69" s="400" t="s">
        <v>447</v>
      </c>
      <c r="T69" s="400" t="s">
        <v>447</v>
      </c>
      <c r="U69" s="401">
        <f>SUM(V69:X69)</f>
        <v>0</v>
      </c>
      <c r="V69" s="400">
        <v>0</v>
      </c>
      <c r="W69" s="400" t="s">
        <v>447</v>
      </c>
      <c r="X69" s="400" t="s">
        <v>447</v>
      </c>
    </row>
    <row r="70" spans="1:24" ht="15">
      <c r="A70" s="340"/>
      <c r="B70" s="405"/>
      <c r="C70" s="404"/>
      <c r="D70" s="351"/>
      <c r="E70" s="346" t="s">
        <v>545</v>
      </c>
      <c r="F70" s="346" t="s">
        <v>538</v>
      </c>
      <c r="G70" s="346" t="s">
        <v>241</v>
      </c>
      <c r="H70" s="346" t="s">
        <v>291</v>
      </c>
      <c r="I70" s="401">
        <f>SUM(J70:L70)</f>
        <v>0</v>
      </c>
      <c r="J70" s="399">
        <v>0</v>
      </c>
      <c r="K70" s="399">
        <v>0</v>
      </c>
      <c r="L70" s="399" t="s">
        <v>447</v>
      </c>
      <c r="M70" s="401">
        <f>SUM(N70:P70)</f>
        <v>0</v>
      </c>
      <c r="N70" s="399">
        <v>0</v>
      </c>
      <c r="O70" s="399">
        <v>0</v>
      </c>
      <c r="P70" s="399" t="s">
        <v>447</v>
      </c>
      <c r="Q70" s="401">
        <f>SUM(R70:T70)</f>
        <v>0</v>
      </c>
      <c r="R70" s="399" t="s">
        <v>447</v>
      </c>
      <c r="S70" s="399">
        <v>0</v>
      </c>
      <c r="T70" s="399" t="s">
        <v>447</v>
      </c>
      <c r="U70" s="401">
        <f>SUM(V70:X70)</f>
        <v>0</v>
      </c>
      <c r="V70" s="399" t="s">
        <v>447</v>
      </c>
      <c r="W70" s="399">
        <v>0</v>
      </c>
      <c r="X70" s="399" t="s">
        <v>447</v>
      </c>
    </row>
    <row r="71" spans="1:24" ht="15">
      <c r="A71" s="340"/>
      <c r="B71" s="405"/>
      <c r="C71" s="404"/>
      <c r="D71" s="351"/>
      <c r="E71" s="346" t="s">
        <v>545</v>
      </c>
      <c r="F71" s="346" t="s">
        <v>538</v>
      </c>
      <c r="G71" s="346" t="s">
        <v>241</v>
      </c>
      <c r="H71" s="346" t="s">
        <v>540</v>
      </c>
      <c r="I71" s="401">
        <f>SUM(J71:L71)</f>
        <v>0</v>
      </c>
      <c r="J71" s="399" t="s">
        <v>447</v>
      </c>
      <c r="K71" s="399" t="s">
        <v>447</v>
      </c>
      <c r="L71" s="399" t="s">
        <v>447</v>
      </c>
      <c r="M71" s="401">
        <f>SUM(N71:P71)</f>
        <v>0</v>
      </c>
      <c r="N71" s="399" t="s">
        <v>447</v>
      </c>
      <c r="O71" s="399" t="s">
        <v>447</v>
      </c>
      <c r="P71" s="399" t="s">
        <v>447</v>
      </c>
      <c r="Q71" s="401">
        <f>SUM(R71:T71)</f>
        <v>0</v>
      </c>
      <c r="R71" s="399" t="s">
        <v>447</v>
      </c>
      <c r="S71" s="399" t="s">
        <v>447</v>
      </c>
      <c r="T71" s="399" t="s">
        <v>447</v>
      </c>
      <c r="U71" s="401">
        <f>SUM(V71:X71)</f>
        <v>0</v>
      </c>
      <c r="V71" s="399" t="s">
        <v>447</v>
      </c>
      <c r="W71" s="399" t="s">
        <v>447</v>
      </c>
      <c r="X71" s="399" t="s">
        <v>447</v>
      </c>
    </row>
    <row r="72" spans="1:24" ht="15">
      <c r="A72" s="340"/>
      <c r="B72" s="403"/>
      <c r="C72" s="402"/>
      <c r="D72" s="348"/>
      <c r="E72" s="346" t="s">
        <v>545</v>
      </c>
      <c r="F72" s="346" t="s">
        <v>538</v>
      </c>
      <c r="G72" s="346" t="s">
        <v>241</v>
      </c>
      <c r="H72" s="346">
        <v>4</v>
      </c>
      <c r="I72" s="401">
        <f>SUM(J72:L72)</f>
        <v>0</v>
      </c>
      <c r="J72" s="399">
        <v>0</v>
      </c>
      <c r="K72" s="399" t="s">
        <v>447</v>
      </c>
      <c r="L72" s="399" t="s">
        <v>447</v>
      </c>
      <c r="M72" s="401">
        <f>SUM(N72:P72)</f>
        <v>0</v>
      </c>
      <c r="N72" s="399" t="s">
        <v>447</v>
      </c>
      <c r="O72" s="399" t="s">
        <v>447</v>
      </c>
      <c r="P72" s="399" t="s">
        <v>447</v>
      </c>
      <c r="Q72" s="401">
        <f>SUM(R72:T72)</f>
        <v>0</v>
      </c>
      <c r="R72" s="399">
        <v>0</v>
      </c>
      <c r="S72" s="399" t="s">
        <v>447</v>
      </c>
      <c r="T72" s="399" t="s">
        <v>447</v>
      </c>
      <c r="U72" s="401">
        <f>SUM(V72:X72)</f>
        <v>0</v>
      </c>
      <c r="V72" s="399">
        <v>0</v>
      </c>
      <c r="W72" s="399" t="s">
        <v>447</v>
      </c>
      <c r="X72" s="399" t="s">
        <v>447</v>
      </c>
    </row>
    <row r="73" spans="1:24" ht="15" customHeight="1">
      <c r="A73" s="340"/>
      <c r="B73" s="407" t="s">
        <v>219</v>
      </c>
      <c r="C73" s="406"/>
      <c r="D73" s="354" t="s">
        <v>663</v>
      </c>
      <c r="E73" s="346" t="s">
        <v>662</v>
      </c>
      <c r="F73" s="346" t="s">
        <v>538</v>
      </c>
      <c r="G73" s="346" t="s">
        <v>241</v>
      </c>
      <c r="H73" s="346" t="s">
        <v>541</v>
      </c>
      <c r="I73" s="401">
        <f>SUM(J73:L73)</f>
        <v>1000000</v>
      </c>
      <c r="J73" s="400">
        <v>1000000</v>
      </c>
      <c r="K73" s="400" t="s">
        <v>447</v>
      </c>
      <c r="L73" s="400" t="s">
        <v>447</v>
      </c>
      <c r="M73" s="401">
        <f>SUM(N73:P73)</f>
        <v>1000000</v>
      </c>
      <c r="N73" s="400">
        <v>1000000</v>
      </c>
      <c r="O73" s="400" t="s">
        <v>447</v>
      </c>
      <c r="P73" s="400" t="s">
        <v>447</v>
      </c>
      <c r="Q73" s="401">
        <f>SUM(R73:T73)</f>
        <v>1000000</v>
      </c>
      <c r="R73" s="400">
        <v>1000000</v>
      </c>
      <c r="S73" s="400" t="s">
        <v>447</v>
      </c>
      <c r="T73" s="400" t="s">
        <v>447</v>
      </c>
      <c r="U73" s="401">
        <f>SUM(V73:X73)</f>
        <v>0</v>
      </c>
      <c r="V73" s="400">
        <v>0</v>
      </c>
      <c r="W73" s="400" t="s">
        <v>447</v>
      </c>
      <c r="X73" s="400" t="s">
        <v>447</v>
      </c>
    </row>
    <row r="74" spans="1:24" ht="15">
      <c r="A74" s="340"/>
      <c r="B74" s="405"/>
      <c r="C74" s="404"/>
      <c r="D74" s="351"/>
      <c r="E74" s="346" t="s">
        <v>662</v>
      </c>
      <c r="F74" s="346" t="s">
        <v>538</v>
      </c>
      <c r="G74" s="346" t="s">
        <v>241</v>
      </c>
      <c r="H74" s="346" t="s">
        <v>291</v>
      </c>
      <c r="I74" s="401">
        <f>SUM(J74:L74)</f>
        <v>1000000</v>
      </c>
      <c r="J74" s="399">
        <v>1000000</v>
      </c>
      <c r="K74" s="399" t="s">
        <v>447</v>
      </c>
      <c r="L74" s="399" t="s">
        <v>447</v>
      </c>
      <c r="M74" s="401">
        <f>SUM(N74:P74)</f>
        <v>1000000</v>
      </c>
      <c r="N74" s="399">
        <v>1000000</v>
      </c>
      <c r="O74" s="399" t="s">
        <v>447</v>
      </c>
      <c r="P74" s="399" t="s">
        <v>447</v>
      </c>
      <c r="Q74" s="401">
        <f>SUM(R74:T74)</f>
        <v>1000000</v>
      </c>
      <c r="R74" s="399">
        <v>1000000</v>
      </c>
      <c r="S74" s="399" t="s">
        <v>447</v>
      </c>
      <c r="T74" s="399" t="s">
        <v>447</v>
      </c>
      <c r="U74" s="401">
        <f>SUM(V74:X74)</f>
        <v>0</v>
      </c>
      <c r="V74" s="399">
        <v>0</v>
      </c>
      <c r="W74" s="399" t="s">
        <v>447</v>
      </c>
      <c r="X74" s="399" t="s">
        <v>447</v>
      </c>
    </row>
    <row r="75" spans="1:24" ht="15">
      <c r="A75" s="340"/>
      <c r="B75" s="405"/>
      <c r="C75" s="404"/>
      <c r="D75" s="351"/>
      <c r="E75" s="346" t="s">
        <v>662</v>
      </c>
      <c r="F75" s="346" t="s">
        <v>538</v>
      </c>
      <c r="G75" s="346" t="s">
        <v>241</v>
      </c>
      <c r="H75" s="346" t="s">
        <v>540</v>
      </c>
      <c r="I75" s="401">
        <f>SUM(J75:L75)</f>
        <v>0</v>
      </c>
      <c r="J75" s="399" t="s">
        <v>447</v>
      </c>
      <c r="K75" s="399" t="s">
        <v>447</v>
      </c>
      <c r="L75" s="399" t="s">
        <v>447</v>
      </c>
      <c r="M75" s="401">
        <f>SUM(N75:P75)</f>
        <v>0</v>
      </c>
      <c r="N75" s="399" t="s">
        <v>447</v>
      </c>
      <c r="O75" s="399" t="s">
        <v>447</v>
      </c>
      <c r="P75" s="399" t="s">
        <v>447</v>
      </c>
      <c r="Q75" s="401">
        <f>SUM(R75:T75)</f>
        <v>0</v>
      </c>
      <c r="R75" s="399" t="s">
        <v>447</v>
      </c>
      <c r="S75" s="399" t="s">
        <v>447</v>
      </c>
      <c r="T75" s="399" t="s">
        <v>447</v>
      </c>
      <c r="U75" s="401">
        <f>SUM(V75:X75)</f>
        <v>0</v>
      </c>
      <c r="V75" s="399" t="s">
        <v>447</v>
      </c>
      <c r="W75" s="399" t="s">
        <v>447</v>
      </c>
      <c r="X75" s="399" t="s">
        <v>447</v>
      </c>
    </row>
    <row r="76" spans="1:24" ht="15">
      <c r="A76" s="340"/>
      <c r="B76" s="405"/>
      <c r="C76" s="404"/>
      <c r="D76" s="351"/>
      <c r="E76" s="346" t="s">
        <v>662</v>
      </c>
      <c r="F76" s="346" t="s">
        <v>538</v>
      </c>
      <c r="G76" s="346" t="s">
        <v>241</v>
      </c>
      <c r="H76" s="346" t="s">
        <v>519</v>
      </c>
      <c r="I76" s="401">
        <f>SUM(J76:L76)</f>
        <v>0</v>
      </c>
      <c r="J76" s="399" t="s">
        <v>447</v>
      </c>
      <c r="K76" s="399" t="s">
        <v>447</v>
      </c>
      <c r="L76" s="399" t="s">
        <v>447</v>
      </c>
      <c r="M76" s="401">
        <f>SUM(N76:P76)</f>
        <v>0</v>
      </c>
      <c r="N76" s="399" t="s">
        <v>447</v>
      </c>
      <c r="O76" s="399" t="s">
        <v>447</v>
      </c>
      <c r="P76" s="399" t="s">
        <v>447</v>
      </c>
      <c r="Q76" s="401">
        <f>SUM(R76:T76)</f>
        <v>0</v>
      </c>
      <c r="R76" s="399" t="s">
        <v>447</v>
      </c>
      <c r="S76" s="399" t="s">
        <v>447</v>
      </c>
      <c r="T76" s="399" t="s">
        <v>447</v>
      </c>
      <c r="U76" s="401">
        <f>SUM(V76:X76)</f>
        <v>0</v>
      </c>
      <c r="V76" s="399" t="s">
        <v>447</v>
      </c>
      <c r="W76" s="399" t="s">
        <v>447</v>
      </c>
      <c r="X76" s="399" t="s">
        <v>447</v>
      </c>
    </row>
    <row r="77" spans="1:24" ht="15">
      <c r="A77" s="340"/>
      <c r="B77" s="405"/>
      <c r="C77" s="404"/>
      <c r="D77" s="351"/>
      <c r="E77" s="346" t="s">
        <v>662</v>
      </c>
      <c r="F77" s="346" t="s">
        <v>538</v>
      </c>
      <c r="G77" s="346" t="s">
        <v>241</v>
      </c>
      <c r="H77" s="346" t="s">
        <v>518</v>
      </c>
      <c r="I77" s="401">
        <f>SUM(J77:L77)</f>
        <v>0</v>
      </c>
      <c r="J77" s="399" t="s">
        <v>447</v>
      </c>
      <c r="K77" s="399" t="s">
        <v>447</v>
      </c>
      <c r="L77" s="399" t="s">
        <v>447</v>
      </c>
      <c r="M77" s="401">
        <f>SUM(N77:P77)</f>
        <v>0</v>
      </c>
      <c r="N77" s="399" t="s">
        <v>447</v>
      </c>
      <c r="O77" s="399" t="s">
        <v>447</v>
      </c>
      <c r="P77" s="399" t="s">
        <v>447</v>
      </c>
      <c r="Q77" s="401">
        <f>SUM(R77:T77)</f>
        <v>0</v>
      </c>
      <c r="R77" s="399" t="s">
        <v>447</v>
      </c>
      <c r="S77" s="399" t="s">
        <v>447</v>
      </c>
      <c r="T77" s="399" t="s">
        <v>447</v>
      </c>
      <c r="U77" s="401">
        <f>SUM(V77:X77)</f>
        <v>0</v>
      </c>
      <c r="V77" s="399" t="s">
        <v>447</v>
      </c>
      <c r="W77" s="399" t="s">
        <v>447</v>
      </c>
      <c r="X77" s="399" t="s">
        <v>447</v>
      </c>
    </row>
    <row r="78" spans="1:24" ht="15">
      <c r="A78" s="340"/>
      <c r="B78" s="405"/>
      <c r="C78" s="404"/>
      <c r="D78" s="351"/>
      <c r="E78" s="346" t="s">
        <v>662</v>
      </c>
      <c r="F78" s="346" t="s">
        <v>538</v>
      </c>
      <c r="G78" s="346" t="s">
        <v>241</v>
      </c>
      <c r="H78" s="346" t="s">
        <v>367</v>
      </c>
      <c r="I78" s="401">
        <f>SUM(J78:L78)</f>
        <v>0</v>
      </c>
      <c r="J78" s="399" t="s">
        <v>447</v>
      </c>
      <c r="K78" s="399" t="s">
        <v>447</v>
      </c>
      <c r="L78" s="399" t="s">
        <v>447</v>
      </c>
      <c r="M78" s="401">
        <f>SUM(N78:P78)</f>
        <v>0</v>
      </c>
      <c r="N78" s="399" t="s">
        <v>447</v>
      </c>
      <c r="O78" s="399" t="s">
        <v>447</v>
      </c>
      <c r="P78" s="399" t="s">
        <v>447</v>
      </c>
      <c r="Q78" s="401">
        <f>SUM(R78:T78)</f>
        <v>0</v>
      </c>
      <c r="R78" s="399" t="s">
        <v>447</v>
      </c>
      <c r="S78" s="399" t="s">
        <v>447</v>
      </c>
      <c r="T78" s="399" t="s">
        <v>447</v>
      </c>
      <c r="U78" s="401">
        <f>SUM(V78:X78)</f>
        <v>0</v>
      </c>
      <c r="V78" s="399" t="s">
        <v>447</v>
      </c>
      <c r="W78" s="399" t="s">
        <v>447</v>
      </c>
      <c r="X78" s="399" t="s">
        <v>447</v>
      </c>
    </row>
    <row r="79" spans="1:24" ht="15">
      <c r="A79" s="340"/>
      <c r="B79" s="405"/>
      <c r="C79" s="404"/>
      <c r="D79" s="351"/>
      <c r="E79" s="346" t="s">
        <v>662</v>
      </c>
      <c r="F79" s="346" t="s">
        <v>538</v>
      </c>
      <c r="G79" s="346" t="s">
        <v>241</v>
      </c>
      <c r="H79" s="346" t="s">
        <v>366</v>
      </c>
      <c r="I79" s="401">
        <f>SUM(J79:L79)</f>
        <v>0</v>
      </c>
      <c r="J79" s="399" t="s">
        <v>447</v>
      </c>
      <c r="K79" s="399" t="s">
        <v>447</v>
      </c>
      <c r="L79" s="399" t="s">
        <v>447</v>
      </c>
      <c r="M79" s="401">
        <f>SUM(N79:P79)</f>
        <v>0</v>
      </c>
      <c r="N79" s="399" t="s">
        <v>447</v>
      </c>
      <c r="O79" s="399" t="s">
        <v>447</v>
      </c>
      <c r="P79" s="399" t="s">
        <v>447</v>
      </c>
      <c r="Q79" s="401">
        <f>SUM(R79:T79)</f>
        <v>0</v>
      </c>
      <c r="R79" s="399" t="s">
        <v>447</v>
      </c>
      <c r="S79" s="399" t="s">
        <v>447</v>
      </c>
      <c r="T79" s="399" t="s">
        <v>447</v>
      </c>
      <c r="U79" s="401">
        <f>SUM(V79:X79)</f>
        <v>0</v>
      </c>
      <c r="V79" s="399" t="s">
        <v>447</v>
      </c>
      <c r="W79" s="399" t="s">
        <v>447</v>
      </c>
      <c r="X79" s="399" t="s">
        <v>447</v>
      </c>
    </row>
    <row r="80" spans="1:24" ht="15">
      <c r="A80" s="340"/>
      <c r="B80" s="403"/>
      <c r="C80" s="402"/>
      <c r="D80" s="348"/>
      <c r="E80" s="346" t="s">
        <v>662</v>
      </c>
      <c r="F80" s="346" t="s">
        <v>538</v>
      </c>
      <c r="G80" s="346" t="s">
        <v>241</v>
      </c>
      <c r="H80" s="346" t="s">
        <v>365</v>
      </c>
      <c r="I80" s="401">
        <f>SUM(J80:L80)</f>
        <v>0</v>
      </c>
      <c r="J80" s="399" t="s">
        <v>447</v>
      </c>
      <c r="K80" s="399" t="s">
        <v>447</v>
      </c>
      <c r="L80" s="399" t="s">
        <v>447</v>
      </c>
      <c r="M80" s="401">
        <f>SUM(N80:P80)</f>
        <v>0</v>
      </c>
      <c r="N80" s="399" t="s">
        <v>447</v>
      </c>
      <c r="O80" s="399" t="s">
        <v>447</v>
      </c>
      <c r="P80" s="399" t="s">
        <v>447</v>
      </c>
      <c r="Q80" s="401">
        <f>SUM(R80:T80)</f>
        <v>0</v>
      </c>
      <c r="R80" s="399" t="s">
        <v>447</v>
      </c>
      <c r="S80" s="399" t="s">
        <v>447</v>
      </c>
      <c r="T80" s="399" t="s">
        <v>447</v>
      </c>
      <c r="U80" s="401">
        <f>SUM(V80:X80)</f>
        <v>0</v>
      </c>
      <c r="V80" s="399" t="s">
        <v>447</v>
      </c>
      <c r="W80" s="399" t="s">
        <v>447</v>
      </c>
      <c r="X80" s="399" t="s">
        <v>447</v>
      </c>
    </row>
    <row r="81" spans="1:24" ht="15">
      <c r="A81" s="340"/>
      <c r="B81" s="407" t="s">
        <v>214</v>
      </c>
      <c r="C81" s="406"/>
      <c r="D81" s="354" t="s">
        <v>213</v>
      </c>
      <c r="E81" s="346" t="s">
        <v>652</v>
      </c>
      <c r="F81" s="346" t="s">
        <v>538</v>
      </c>
      <c r="G81" s="346" t="s">
        <v>241</v>
      </c>
      <c r="H81" s="346" t="s">
        <v>541</v>
      </c>
      <c r="I81" s="401">
        <f>SUM(J81:L81)</f>
        <v>16278752</v>
      </c>
      <c r="J81" s="400">
        <v>16278752</v>
      </c>
      <c r="K81" s="400" t="s">
        <v>447</v>
      </c>
      <c r="L81" s="400" t="s">
        <v>447</v>
      </c>
      <c r="M81" s="401">
        <f>SUM(N81:P81)</f>
        <v>1500000</v>
      </c>
      <c r="N81" s="400">
        <v>1500000</v>
      </c>
      <c r="O81" s="400" t="s">
        <v>447</v>
      </c>
      <c r="P81" s="400" t="s">
        <v>447</v>
      </c>
      <c r="Q81" s="401">
        <f>SUM(R81:T81)</f>
        <v>1500000</v>
      </c>
      <c r="R81" s="400">
        <v>1500000</v>
      </c>
      <c r="S81" s="400" t="s">
        <v>447</v>
      </c>
      <c r="T81" s="400" t="s">
        <v>447</v>
      </c>
      <c r="U81" s="401">
        <f>SUM(V81:X81)</f>
        <v>0</v>
      </c>
      <c r="V81" s="400">
        <v>0</v>
      </c>
      <c r="W81" s="400" t="s">
        <v>447</v>
      </c>
      <c r="X81" s="400" t="s">
        <v>447</v>
      </c>
    </row>
    <row r="82" spans="1:24" ht="15">
      <c r="A82" s="340"/>
      <c r="B82" s="405"/>
      <c r="C82" s="404"/>
      <c r="D82" s="351"/>
      <c r="E82" s="346" t="s">
        <v>652</v>
      </c>
      <c r="F82" s="346" t="s">
        <v>538</v>
      </c>
      <c r="G82" s="346" t="s">
        <v>241</v>
      </c>
      <c r="H82" s="346" t="s">
        <v>291</v>
      </c>
      <c r="I82" s="401">
        <f>SUM(J82:L82)</f>
        <v>1500000</v>
      </c>
      <c r="J82" s="400">
        <v>1500000</v>
      </c>
      <c r="K82" s="400" t="s">
        <v>447</v>
      </c>
      <c r="L82" s="400">
        <v>0</v>
      </c>
      <c r="M82" s="401">
        <f>SUM(N82:P82)</f>
        <v>1500000</v>
      </c>
      <c r="N82" s="400">
        <v>1500000</v>
      </c>
      <c r="O82" s="400" t="s">
        <v>447</v>
      </c>
      <c r="P82" s="400">
        <v>0</v>
      </c>
      <c r="Q82" s="401">
        <f>SUM(R82:T82)</f>
        <v>1500000</v>
      </c>
      <c r="R82" s="400">
        <v>1500000</v>
      </c>
      <c r="S82" s="400" t="s">
        <v>447</v>
      </c>
      <c r="T82" s="400">
        <v>0</v>
      </c>
      <c r="U82" s="401">
        <f>SUM(V82:X82)</f>
        <v>0</v>
      </c>
      <c r="V82" s="400">
        <v>0</v>
      </c>
      <c r="W82" s="400" t="s">
        <v>447</v>
      </c>
      <c r="X82" s="400">
        <v>0</v>
      </c>
    </row>
    <row r="83" spans="1:24" ht="15">
      <c r="A83" s="340"/>
      <c r="B83" s="405"/>
      <c r="C83" s="404"/>
      <c r="D83" s="351"/>
      <c r="E83" s="346" t="s">
        <v>652</v>
      </c>
      <c r="F83" s="346" t="s">
        <v>538</v>
      </c>
      <c r="G83" s="346" t="s">
        <v>241</v>
      </c>
      <c r="H83" s="346" t="s">
        <v>540</v>
      </c>
      <c r="I83" s="401">
        <f>SUM(J83:L83)</f>
        <v>0</v>
      </c>
      <c r="J83" s="400">
        <v>0</v>
      </c>
      <c r="K83" s="400" t="s">
        <v>447</v>
      </c>
      <c r="L83" s="400" t="s">
        <v>447</v>
      </c>
      <c r="M83" s="401">
        <f>SUM(N83:P83)</f>
        <v>0</v>
      </c>
      <c r="N83" s="400">
        <v>0</v>
      </c>
      <c r="O83" s="400" t="s">
        <v>447</v>
      </c>
      <c r="P83" s="400" t="s">
        <v>447</v>
      </c>
      <c r="Q83" s="401">
        <f>SUM(R83:T83)</f>
        <v>0</v>
      </c>
      <c r="R83" s="400">
        <v>0</v>
      </c>
      <c r="S83" s="400" t="s">
        <v>447</v>
      </c>
      <c r="T83" s="400" t="s">
        <v>447</v>
      </c>
      <c r="U83" s="401">
        <f>SUM(V83:X83)</f>
        <v>0</v>
      </c>
      <c r="V83" s="400">
        <v>0</v>
      </c>
      <c r="W83" s="400" t="s">
        <v>447</v>
      </c>
      <c r="X83" s="400" t="s">
        <v>447</v>
      </c>
    </row>
    <row r="84" spans="1:24" ht="15">
      <c r="A84" s="340"/>
      <c r="B84" s="405"/>
      <c r="C84" s="404"/>
      <c r="D84" s="351"/>
      <c r="E84" s="346" t="s">
        <v>652</v>
      </c>
      <c r="F84" s="346" t="s">
        <v>538</v>
      </c>
      <c r="G84" s="346" t="s">
        <v>241</v>
      </c>
      <c r="H84" s="346" t="s">
        <v>519</v>
      </c>
      <c r="I84" s="401">
        <f>SUM(J84:L84)</f>
        <v>0</v>
      </c>
      <c r="J84" s="400" t="s">
        <v>447</v>
      </c>
      <c r="K84" s="400" t="s">
        <v>447</v>
      </c>
      <c r="L84" s="400" t="s">
        <v>447</v>
      </c>
      <c r="M84" s="401">
        <f>SUM(N84:P84)</f>
        <v>0</v>
      </c>
      <c r="N84" s="400" t="s">
        <v>447</v>
      </c>
      <c r="O84" s="400" t="s">
        <v>447</v>
      </c>
      <c r="P84" s="400" t="s">
        <v>447</v>
      </c>
      <c r="Q84" s="401">
        <f>SUM(R84:T84)</f>
        <v>0</v>
      </c>
      <c r="R84" s="400" t="s">
        <v>447</v>
      </c>
      <c r="S84" s="400" t="s">
        <v>447</v>
      </c>
      <c r="T84" s="400" t="s">
        <v>447</v>
      </c>
      <c r="U84" s="401">
        <f>SUM(V84:X84)</f>
        <v>0</v>
      </c>
      <c r="V84" s="400" t="s">
        <v>447</v>
      </c>
      <c r="W84" s="400" t="s">
        <v>447</v>
      </c>
      <c r="X84" s="400" t="s">
        <v>447</v>
      </c>
    </row>
    <row r="85" spans="1:24" ht="15">
      <c r="A85" s="340"/>
      <c r="B85" s="405"/>
      <c r="C85" s="404"/>
      <c r="D85" s="351"/>
      <c r="E85" s="346" t="s">
        <v>652</v>
      </c>
      <c r="F85" s="346" t="s">
        <v>538</v>
      </c>
      <c r="G85" s="346" t="s">
        <v>241</v>
      </c>
      <c r="H85" s="346" t="s">
        <v>518</v>
      </c>
      <c r="I85" s="401">
        <f>SUM(J85:L85)</f>
        <v>0</v>
      </c>
      <c r="J85" s="400" t="s">
        <v>447</v>
      </c>
      <c r="K85" s="400" t="s">
        <v>447</v>
      </c>
      <c r="L85" s="400" t="s">
        <v>447</v>
      </c>
      <c r="M85" s="401">
        <f>SUM(N85:P85)</f>
        <v>0</v>
      </c>
      <c r="N85" s="400" t="s">
        <v>447</v>
      </c>
      <c r="O85" s="400" t="s">
        <v>447</v>
      </c>
      <c r="P85" s="400" t="s">
        <v>447</v>
      </c>
      <c r="Q85" s="401">
        <f>SUM(R85:T85)</f>
        <v>0</v>
      </c>
      <c r="R85" s="400" t="s">
        <v>447</v>
      </c>
      <c r="S85" s="400" t="s">
        <v>447</v>
      </c>
      <c r="T85" s="400" t="s">
        <v>447</v>
      </c>
      <c r="U85" s="401">
        <f>SUM(V85:X85)</f>
        <v>0</v>
      </c>
      <c r="V85" s="400" t="s">
        <v>447</v>
      </c>
      <c r="W85" s="400" t="s">
        <v>447</v>
      </c>
      <c r="X85" s="400" t="s">
        <v>447</v>
      </c>
    </row>
    <row r="86" spans="1:24" ht="15">
      <c r="A86" s="340"/>
      <c r="B86" s="405"/>
      <c r="C86" s="404"/>
      <c r="D86" s="351"/>
      <c r="E86" s="346" t="s">
        <v>652</v>
      </c>
      <c r="F86" s="346" t="s">
        <v>538</v>
      </c>
      <c r="G86" s="346" t="s">
        <v>241</v>
      </c>
      <c r="H86" s="346" t="s">
        <v>367</v>
      </c>
      <c r="I86" s="401">
        <f>SUM(J86:L86)</f>
        <v>14778752</v>
      </c>
      <c r="J86" s="400">
        <v>14778752</v>
      </c>
      <c r="K86" s="400" t="s">
        <v>447</v>
      </c>
      <c r="L86" s="400" t="s">
        <v>447</v>
      </c>
      <c r="M86" s="401">
        <f>SUM(N86:P86)</f>
        <v>0</v>
      </c>
      <c r="N86" s="400">
        <v>0</v>
      </c>
      <c r="O86" s="400" t="s">
        <v>447</v>
      </c>
      <c r="P86" s="400" t="s">
        <v>447</v>
      </c>
      <c r="Q86" s="401">
        <f>SUM(R86:T86)</f>
        <v>0</v>
      </c>
      <c r="R86" s="400">
        <v>0</v>
      </c>
      <c r="S86" s="400" t="s">
        <v>447</v>
      </c>
      <c r="T86" s="400" t="s">
        <v>447</v>
      </c>
      <c r="U86" s="401">
        <f>SUM(V86:X86)</f>
        <v>0</v>
      </c>
      <c r="V86" s="400">
        <v>0</v>
      </c>
      <c r="W86" s="400" t="s">
        <v>447</v>
      </c>
      <c r="X86" s="400" t="s">
        <v>447</v>
      </c>
    </row>
    <row r="87" spans="1:24" ht="15">
      <c r="A87" s="340"/>
      <c r="B87" s="405"/>
      <c r="C87" s="404"/>
      <c r="D87" s="351"/>
      <c r="E87" s="346" t="s">
        <v>652</v>
      </c>
      <c r="F87" s="346" t="s">
        <v>538</v>
      </c>
      <c r="G87" s="346" t="s">
        <v>241</v>
      </c>
      <c r="H87" s="346" t="s">
        <v>366</v>
      </c>
      <c r="I87" s="401">
        <f>SUM(J87:L87)</f>
        <v>0</v>
      </c>
      <c r="J87" s="400">
        <v>0</v>
      </c>
      <c r="K87" s="400" t="s">
        <v>447</v>
      </c>
      <c r="L87" s="400" t="s">
        <v>447</v>
      </c>
      <c r="M87" s="401">
        <f>SUM(N87:P87)</f>
        <v>0</v>
      </c>
      <c r="N87" s="400">
        <v>0</v>
      </c>
      <c r="O87" s="400" t="s">
        <v>447</v>
      </c>
      <c r="P87" s="400" t="s">
        <v>447</v>
      </c>
      <c r="Q87" s="401">
        <f>SUM(R87:T87)</f>
        <v>0</v>
      </c>
      <c r="R87" s="400">
        <v>0</v>
      </c>
      <c r="S87" s="400" t="s">
        <v>447</v>
      </c>
      <c r="T87" s="400" t="s">
        <v>447</v>
      </c>
      <c r="U87" s="401">
        <f>SUM(V87:X87)</f>
        <v>0</v>
      </c>
      <c r="V87" s="400">
        <v>0</v>
      </c>
      <c r="W87" s="400" t="s">
        <v>447</v>
      </c>
      <c r="X87" s="400" t="s">
        <v>447</v>
      </c>
    </row>
    <row r="88" spans="1:24" ht="15">
      <c r="A88" s="340"/>
      <c r="B88" s="403"/>
      <c r="C88" s="402"/>
      <c r="D88" s="348"/>
      <c r="E88" s="346" t="s">
        <v>652</v>
      </c>
      <c r="F88" s="346" t="s">
        <v>538</v>
      </c>
      <c r="G88" s="346" t="s">
        <v>241</v>
      </c>
      <c r="H88" s="346" t="s">
        <v>365</v>
      </c>
      <c r="I88" s="401">
        <f>SUM(J88:L88)</f>
        <v>0</v>
      </c>
      <c r="J88" s="400" t="s">
        <v>447</v>
      </c>
      <c r="K88" s="400" t="s">
        <v>447</v>
      </c>
      <c r="L88" s="400" t="s">
        <v>447</v>
      </c>
      <c r="M88" s="401">
        <f>SUM(N88:P88)</f>
        <v>0</v>
      </c>
      <c r="N88" s="400" t="s">
        <v>447</v>
      </c>
      <c r="O88" s="400" t="s">
        <v>447</v>
      </c>
      <c r="P88" s="400" t="s">
        <v>447</v>
      </c>
      <c r="Q88" s="401">
        <f>SUM(R88:T88)</f>
        <v>0</v>
      </c>
      <c r="R88" s="400" t="s">
        <v>447</v>
      </c>
      <c r="S88" s="400" t="s">
        <v>447</v>
      </c>
      <c r="T88" s="400" t="s">
        <v>447</v>
      </c>
      <c r="U88" s="401">
        <f>SUM(V88:X88)</f>
        <v>0</v>
      </c>
      <c r="V88" s="400" t="s">
        <v>447</v>
      </c>
      <c r="W88" s="400" t="s">
        <v>447</v>
      </c>
      <c r="X88" s="400" t="s">
        <v>447</v>
      </c>
    </row>
    <row r="89" spans="1:24" ht="15" customHeight="1">
      <c r="A89" s="340"/>
      <c r="B89" s="407" t="s">
        <v>661</v>
      </c>
      <c r="C89" s="406"/>
      <c r="D89" s="354" t="s">
        <v>660</v>
      </c>
      <c r="E89" s="346" t="s">
        <v>652</v>
      </c>
      <c r="F89" s="346" t="s">
        <v>538</v>
      </c>
      <c r="G89" s="346" t="s">
        <v>241</v>
      </c>
      <c r="H89" s="346" t="s">
        <v>541</v>
      </c>
      <c r="I89" s="401">
        <f>SUM(J89:L89)</f>
        <v>14778752</v>
      </c>
      <c r="J89" s="400">
        <v>14778752</v>
      </c>
      <c r="K89" s="400" t="s">
        <v>447</v>
      </c>
      <c r="L89" s="400" t="s">
        <v>447</v>
      </c>
      <c r="M89" s="401">
        <f>SUM(N89:P89)</f>
        <v>0</v>
      </c>
      <c r="N89" s="400">
        <v>0</v>
      </c>
      <c r="O89" s="400" t="s">
        <v>447</v>
      </c>
      <c r="P89" s="400" t="s">
        <v>447</v>
      </c>
      <c r="Q89" s="401">
        <f>SUM(R89:T89)</f>
        <v>0</v>
      </c>
      <c r="R89" s="400">
        <v>0</v>
      </c>
      <c r="S89" s="400" t="s">
        <v>447</v>
      </c>
      <c r="T89" s="400" t="s">
        <v>447</v>
      </c>
      <c r="U89" s="401">
        <f>SUM(V89:X89)</f>
        <v>0</v>
      </c>
      <c r="V89" s="400">
        <v>0</v>
      </c>
      <c r="W89" s="400" t="s">
        <v>447</v>
      </c>
      <c r="X89" s="400" t="s">
        <v>447</v>
      </c>
    </row>
    <row r="90" spans="1:24" ht="15">
      <c r="A90" s="340"/>
      <c r="B90" s="403"/>
      <c r="C90" s="402"/>
      <c r="D90" s="348"/>
      <c r="E90" s="346" t="s">
        <v>652</v>
      </c>
      <c r="F90" s="346" t="s">
        <v>538</v>
      </c>
      <c r="G90" s="346" t="s">
        <v>241</v>
      </c>
      <c r="H90" s="346" t="s">
        <v>367</v>
      </c>
      <c r="I90" s="401">
        <f>SUM(J90:L90)</f>
        <v>14778752</v>
      </c>
      <c r="J90" s="399">
        <v>14778752</v>
      </c>
      <c r="K90" s="399" t="s">
        <v>447</v>
      </c>
      <c r="L90" s="399" t="s">
        <v>447</v>
      </c>
      <c r="M90" s="401">
        <f>SUM(N90:P90)</f>
        <v>0</v>
      </c>
      <c r="N90" s="399">
        <v>0</v>
      </c>
      <c r="O90" s="399" t="s">
        <v>447</v>
      </c>
      <c r="P90" s="399" t="s">
        <v>447</v>
      </c>
      <c r="Q90" s="401">
        <f>SUM(R90:T90)</f>
        <v>0</v>
      </c>
      <c r="R90" s="399">
        <v>0</v>
      </c>
      <c r="S90" s="399" t="s">
        <v>447</v>
      </c>
      <c r="T90" s="399" t="s">
        <v>447</v>
      </c>
      <c r="U90" s="401">
        <f>SUM(V90:X90)</f>
        <v>0</v>
      </c>
      <c r="V90" s="399">
        <v>0</v>
      </c>
      <c r="W90" s="399" t="s">
        <v>447</v>
      </c>
      <c r="X90" s="399" t="s">
        <v>447</v>
      </c>
    </row>
    <row r="91" spans="1:24" ht="15">
      <c r="A91" s="340"/>
      <c r="B91" s="407" t="s">
        <v>209</v>
      </c>
      <c r="C91" s="406"/>
      <c r="D91" s="354" t="s">
        <v>659</v>
      </c>
      <c r="E91" s="346" t="s">
        <v>652</v>
      </c>
      <c r="F91" s="346" t="s">
        <v>538</v>
      </c>
      <c r="G91" s="346" t="s">
        <v>241</v>
      </c>
      <c r="H91" s="346" t="s">
        <v>541</v>
      </c>
      <c r="I91" s="401">
        <f>SUM(J91:L91)</f>
        <v>0</v>
      </c>
      <c r="J91" s="400">
        <v>0</v>
      </c>
      <c r="K91" s="400" t="s">
        <v>447</v>
      </c>
      <c r="L91" s="400" t="s">
        <v>447</v>
      </c>
      <c r="M91" s="401">
        <f>SUM(N91:P91)</f>
        <v>0</v>
      </c>
      <c r="N91" s="400">
        <v>0</v>
      </c>
      <c r="O91" s="400" t="s">
        <v>447</v>
      </c>
      <c r="P91" s="400" t="s">
        <v>447</v>
      </c>
      <c r="Q91" s="401">
        <f>SUM(R91:T91)</f>
        <v>0</v>
      </c>
      <c r="R91" s="400">
        <v>0</v>
      </c>
      <c r="S91" s="400" t="s">
        <v>447</v>
      </c>
      <c r="T91" s="400" t="s">
        <v>447</v>
      </c>
      <c r="U91" s="401">
        <f>SUM(V91:X91)</f>
        <v>0</v>
      </c>
      <c r="V91" s="400">
        <v>0</v>
      </c>
      <c r="W91" s="400" t="s">
        <v>447</v>
      </c>
      <c r="X91" s="400" t="s">
        <v>447</v>
      </c>
    </row>
    <row r="92" spans="1:24" ht="15">
      <c r="A92" s="340"/>
      <c r="B92" s="403"/>
      <c r="C92" s="402"/>
      <c r="D92" s="348"/>
      <c r="E92" s="346" t="s">
        <v>652</v>
      </c>
      <c r="F92" s="346" t="s">
        <v>538</v>
      </c>
      <c r="G92" s="346" t="s">
        <v>241</v>
      </c>
      <c r="H92" s="346" t="s">
        <v>366</v>
      </c>
      <c r="I92" s="401">
        <f>SUM(J92:L92)</f>
        <v>0</v>
      </c>
      <c r="J92" s="399">
        <v>0</v>
      </c>
      <c r="K92" s="399" t="s">
        <v>447</v>
      </c>
      <c r="L92" s="399" t="s">
        <v>447</v>
      </c>
      <c r="M92" s="401">
        <f>SUM(N92:P92)</f>
        <v>0</v>
      </c>
      <c r="N92" s="399">
        <v>0</v>
      </c>
      <c r="O92" s="399" t="s">
        <v>447</v>
      </c>
      <c r="P92" s="399" t="s">
        <v>447</v>
      </c>
      <c r="Q92" s="401">
        <f>SUM(R92:T92)</f>
        <v>0</v>
      </c>
      <c r="R92" s="399">
        <v>0</v>
      </c>
      <c r="S92" s="399" t="s">
        <v>447</v>
      </c>
      <c r="T92" s="399" t="s">
        <v>447</v>
      </c>
      <c r="U92" s="401">
        <f>SUM(V92:X92)</f>
        <v>0</v>
      </c>
      <c r="V92" s="399">
        <v>0</v>
      </c>
      <c r="W92" s="399" t="s">
        <v>447</v>
      </c>
      <c r="X92" s="399" t="s">
        <v>447</v>
      </c>
    </row>
    <row r="93" spans="1:24" ht="15" customHeight="1">
      <c r="A93" s="340"/>
      <c r="B93" s="407" t="s">
        <v>658</v>
      </c>
      <c r="C93" s="406"/>
      <c r="D93" s="354" t="s">
        <v>657</v>
      </c>
      <c r="E93" s="346" t="s">
        <v>652</v>
      </c>
      <c r="F93" s="346" t="s">
        <v>538</v>
      </c>
      <c r="G93" s="346" t="s">
        <v>241</v>
      </c>
      <c r="H93" s="346" t="s">
        <v>541</v>
      </c>
      <c r="I93" s="401">
        <f>SUM(J93:L93)</f>
        <v>1500000</v>
      </c>
      <c r="J93" s="400">
        <v>1500000</v>
      </c>
      <c r="K93" s="400" t="s">
        <v>447</v>
      </c>
      <c r="L93" s="400" t="s">
        <v>447</v>
      </c>
      <c r="M93" s="401">
        <f>SUM(N93:P93)</f>
        <v>1500000</v>
      </c>
      <c r="N93" s="400">
        <v>1500000</v>
      </c>
      <c r="O93" s="400" t="s">
        <v>447</v>
      </c>
      <c r="P93" s="400" t="s">
        <v>447</v>
      </c>
      <c r="Q93" s="401">
        <f>SUM(R93:T93)</f>
        <v>1500000</v>
      </c>
      <c r="R93" s="400">
        <v>1500000</v>
      </c>
      <c r="S93" s="400" t="s">
        <v>447</v>
      </c>
      <c r="T93" s="400" t="s">
        <v>447</v>
      </c>
      <c r="U93" s="401">
        <f>SUM(V93:X93)</f>
        <v>0</v>
      </c>
      <c r="V93" s="400">
        <v>0</v>
      </c>
      <c r="W93" s="400" t="s">
        <v>447</v>
      </c>
      <c r="X93" s="400" t="s">
        <v>447</v>
      </c>
    </row>
    <row r="94" spans="1:24" ht="15">
      <c r="A94" s="340"/>
      <c r="B94" s="405"/>
      <c r="C94" s="404"/>
      <c r="D94" s="351"/>
      <c r="E94" s="346" t="s">
        <v>652</v>
      </c>
      <c r="F94" s="346" t="s">
        <v>538</v>
      </c>
      <c r="G94" s="346" t="s">
        <v>241</v>
      </c>
      <c r="H94" s="346" t="s">
        <v>291</v>
      </c>
      <c r="I94" s="401">
        <f>SUM(J94:L94)</f>
        <v>1500000</v>
      </c>
      <c r="J94" s="399">
        <v>1500000</v>
      </c>
      <c r="K94" s="399" t="s">
        <v>447</v>
      </c>
      <c r="L94" s="399" t="s">
        <v>447</v>
      </c>
      <c r="M94" s="401">
        <f>SUM(N94:P94)</f>
        <v>1500000</v>
      </c>
      <c r="N94" s="399">
        <v>1500000</v>
      </c>
      <c r="O94" s="399" t="s">
        <v>447</v>
      </c>
      <c r="P94" s="399" t="s">
        <v>447</v>
      </c>
      <c r="Q94" s="401">
        <f>SUM(R94:T94)</f>
        <v>1500000</v>
      </c>
      <c r="R94" s="399">
        <v>1500000</v>
      </c>
      <c r="S94" s="399" t="s">
        <v>447</v>
      </c>
      <c r="T94" s="399" t="s">
        <v>447</v>
      </c>
      <c r="U94" s="401">
        <f>SUM(V94:X94)</f>
        <v>0</v>
      </c>
      <c r="V94" s="399">
        <v>0</v>
      </c>
      <c r="W94" s="399" t="s">
        <v>447</v>
      </c>
      <c r="X94" s="399" t="s">
        <v>447</v>
      </c>
    </row>
    <row r="95" spans="1:24" ht="15">
      <c r="A95" s="340"/>
      <c r="B95" s="403"/>
      <c r="C95" s="402"/>
      <c r="D95" s="348"/>
      <c r="E95" s="346" t="s">
        <v>652</v>
      </c>
      <c r="F95" s="346" t="s">
        <v>538</v>
      </c>
      <c r="G95" s="346" t="s">
        <v>241</v>
      </c>
      <c r="H95" s="346" t="s">
        <v>540</v>
      </c>
      <c r="I95" s="401">
        <f>SUM(J95:L95)</f>
        <v>0</v>
      </c>
      <c r="J95" s="399">
        <v>0</v>
      </c>
      <c r="K95" s="399" t="s">
        <v>447</v>
      </c>
      <c r="L95" s="399" t="s">
        <v>447</v>
      </c>
      <c r="M95" s="401">
        <f>SUM(N95:P95)</f>
        <v>0</v>
      </c>
      <c r="N95" s="399">
        <v>0</v>
      </c>
      <c r="O95" s="399" t="s">
        <v>447</v>
      </c>
      <c r="P95" s="399" t="s">
        <v>447</v>
      </c>
      <c r="Q95" s="401">
        <f>SUM(R95:T95)</f>
        <v>0</v>
      </c>
      <c r="R95" s="399">
        <v>0</v>
      </c>
      <c r="S95" s="399" t="s">
        <v>447</v>
      </c>
      <c r="T95" s="399" t="s">
        <v>447</v>
      </c>
      <c r="U95" s="401">
        <f>SUM(V95:X95)</f>
        <v>0</v>
      </c>
      <c r="V95" s="399">
        <v>0</v>
      </c>
      <c r="W95" s="399" t="s">
        <v>447</v>
      </c>
      <c r="X95" s="399" t="s">
        <v>447</v>
      </c>
    </row>
    <row r="96" spans="1:24" ht="15" customHeight="1">
      <c r="A96" s="340"/>
      <c r="B96" s="407" t="s">
        <v>203</v>
      </c>
      <c r="C96" s="406"/>
      <c r="D96" s="354" t="s">
        <v>656</v>
      </c>
      <c r="E96" s="346" t="s">
        <v>652</v>
      </c>
      <c r="F96" s="346" t="s">
        <v>538</v>
      </c>
      <c r="G96" s="346" t="s">
        <v>241</v>
      </c>
      <c r="H96" s="346" t="s">
        <v>541</v>
      </c>
      <c r="I96" s="401">
        <f>SUM(J96:L96)</f>
        <v>0</v>
      </c>
      <c r="J96" s="400">
        <v>0</v>
      </c>
      <c r="K96" s="400" t="s">
        <v>447</v>
      </c>
      <c r="L96" s="400" t="s">
        <v>447</v>
      </c>
      <c r="M96" s="401">
        <f>SUM(N96:P96)</f>
        <v>0</v>
      </c>
      <c r="N96" s="400">
        <v>0</v>
      </c>
      <c r="O96" s="400" t="s">
        <v>447</v>
      </c>
      <c r="P96" s="400" t="s">
        <v>447</v>
      </c>
      <c r="Q96" s="401">
        <f>SUM(R96:T96)</f>
        <v>0</v>
      </c>
      <c r="R96" s="400">
        <v>0</v>
      </c>
      <c r="S96" s="400" t="s">
        <v>447</v>
      </c>
      <c r="T96" s="400" t="s">
        <v>447</v>
      </c>
      <c r="U96" s="401">
        <f>SUM(V96:X96)</f>
        <v>0</v>
      </c>
      <c r="V96" s="400">
        <v>0</v>
      </c>
      <c r="W96" s="400" t="s">
        <v>447</v>
      </c>
      <c r="X96" s="400" t="s">
        <v>447</v>
      </c>
    </row>
    <row r="97" spans="1:24" ht="15">
      <c r="A97" s="340"/>
      <c r="B97" s="405"/>
      <c r="C97" s="404"/>
      <c r="D97" s="351"/>
      <c r="E97" s="346" t="s">
        <v>652</v>
      </c>
      <c r="F97" s="346" t="s">
        <v>538</v>
      </c>
      <c r="G97" s="346" t="s">
        <v>241</v>
      </c>
      <c r="H97" s="346" t="s">
        <v>291</v>
      </c>
      <c r="I97" s="401">
        <f>SUM(J97:L97)</f>
        <v>0</v>
      </c>
      <c r="J97" s="399">
        <v>0</v>
      </c>
      <c r="K97" s="399" t="s">
        <v>447</v>
      </c>
      <c r="L97" s="399" t="s">
        <v>447</v>
      </c>
      <c r="M97" s="401">
        <f>SUM(N97:P97)</f>
        <v>0</v>
      </c>
      <c r="N97" s="399">
        <v>0</v>
      </c>
      <c r="O97" s="399" t="s">
        <v>447</v>
      </c>
      <c r="P97" s="399" t="s">
        <v>447</v>
      </c>
      <c r="Q97" s="401">
        <f>SUM(R97:T97)</f>
        <v>0</v>
      </c>
      <c r="R97" s="399">
        <v>0</v>
      </c>
      <c r="S97" s="399" t="s">
        <v>447</v>
      </c>
      <c r="T97" s="399" t="s">
        <v>447</v>
      </c>
      <c r="U97" s="401">
        <f>SUM(V97:X97)</f>
        <v>0</v>
      </c>
      <c r="V97" s="399">
        <v>0</v>
      </c>
      <c r="W97" s="399" t="s">
        <v>447</v>
      </c>
      <c r="X97" s="399" t="s">
        <v>447</v>
      </c>
    </row>
    <row r="98" spans="1:24" ht="15">
      <c r="A98" s="340"/>
      <c r="B98" s="403"/>
      <c r="C98" s="402"/>
      <c r="D98" s="348"/>
      <c r="E98" s="346" t="s">
        <v>652</v>
      </c>
      <c r="F98" s="346" t="s">
        <v>538</v>
      </c>
      <c r="G98" s="346" t="s">
        <v>241</v>
      </c>
      <c r="H98" s="346" t="s">
        <v>540</v>
      </c>
      <c r="I98" s="401">
        <f>SUM(J98:L98)</f>
        <v>0</v>
      </c>
      <c r="J98" s="399" t="s">
        <v>447</v>
      </c>
      <c r="K98" s="399" t="s">
        <v>447</v>
      </c>
      <c r="L98" s="399" t="s">
        <v>447</v>
      </c>
      <c r="M98" s="401">
        <f>SUM(N98:P98)</f>
        <v>0</v>
      </c>
      <c r="N98" s="399" t="s">
        <v>447</v>
      </c>
      <c r="O98" s="399" t="s">
        <v>447</v>
      </c>
      <c r="P98" s="399" t="s">
        <v>447</v>
      </c>
      <c r="Q98" s="401">
        <f>SUM(R98:T98)</f>
        <v>0</v>
      </c>
      <c r="R98" s="399" t="s">
        <v>447</v>
      </c>
      <c r="S98" s="399" t="s">
        <v>447</v>
      </c>
      <c r="T98" s="399" t="s">
        <v>447</v>
      </c>
      <c r="U98" s="401">
        <f>SUM(V98:X98)</f>
        <v>0</v>
      </c>
      <c r="V98" s="399" t="s">
        <v>447</v>
      </c>
      <c r="W98" s="399" t="s">
        <v>447</v>
      </c>
      <c r="X98" s="399" t="s">
        <v>447</v>
      </c>
    </row>
    <row r="99" spans="1:24" ht="15" customHeight="1">
      <c r="A99" s="340"/>
      <c r="B99" s="407" t="s">
        <v>202</v>
      </c>
      <c r="C99" s="406"/>
      <c r="D99" s="354" t="s">
        <v>655</v>
      </c>
      <c r="E99" s="346" t="s">
        <v>652</v>
      </c>
      <c r="F99" s="346" t="s">
        <v>538</v>
      </c>
      <c r="G99" s="346" t="s">
        <v>241</v>
      </c>
      <c r="H99" s="346" t="s">
        <v>541</v>
      </c>
      <c r="I99" s="401">
        <f>SUM(J99:L99)</f>
        <v>0</v>
      </c>
      <c r="J99" s="400">
        <v>0</v>
      </c>
      <c r="K99" s="400" t="s">
        <v>447</v>
      </c>
      <c r="L99" s="400" t="s">
        <v>447</v>
      </c>
      <c r="M99" s="401">
        <f>SUM(N99:P99)</f>
        <v>0</v>
      </c>
      <c r="N99" s="400">
        <v>0</v>
      </c>
      <c r="O99" s="400" t="s">
        <v>447</v>
      </c>
      <c r="P99" s="400" t="s">
        <v>447</v>
      </c>
      <c r="Q99" s="401">
        <f>SUM(R99:T99)</f>
        <v>0</v>
      </c>
      <c r="R99" s="400">
        <v>0</v>
      </c>
      <c r="S99" s="400" t="s">
        <v>447</v>
      </c>
      <c r="T99" s="400" t="s">
        <v>447</v>
      </c>
      <c r="U99" s="401">
        <f>SUM(V99:X99)</f>
        <v>0</v>
      </c>
      <c r="V99" s="400">
        <v>0</v>
      </c>
      <c r="W99" s="400" t="s">
        <v>447</v>
      </c>
      <c r="X99" s="400" t="s">
        <v>447</v>
      </c>
    </row>
    <row r="100" spans="1:24" ht="15">
      <c r="A100" s="340"/>
      <c r="B100" s="405"/>
      <c r="C100" s="404"/>
      <c r="D100" s="351"/>
      <c r="E100" s="346" t="s">
        <v>652</v>
      </c>
      <c r="F100" s="346" t="s">
        <v>538</v>
      </c>
      <c r="G100" s="346" t="s">
        <v>241</v>
      </c>
      <c r="H100" s="346" t="s">
        <v>291</v>
      </c>
      <c r="I100" s="401">
        <f>SUM(J100:L100)</f>
        <v>0</v>
      </c>
      <c r="J100" s="399" t="s">
        <v>447</v>
      </c>
      <c r="K100" s="399" t="s">
        <v>447</v>
      </c>
      <c r="L100" s="399" t="s">
        <v>447</v>
      </c>
      <c r="M100" s="401">
        <f>SUM(N100:P100)</f>
        <v>0</v>
      </c>
      <c r="N100" s="399" t="s">
        <v>447</v>
      </c>
      <c r="O100" s="399" t="s">
        <v>447</v>
      </c>
      <c r="P100" s="399" t="s">
        <v>447</v>
      </c>
      <c r="Q100" s="401">
        <f>SUM(R100:T100)</f>
        <v>0</v>
      </c>
      <c r="R100" s="399" t="s">
        <v>447</v>
      </c>
      <c r="S100" s="399" t="s">
        <v>447</v>
      </c>
      <c r="T100" s="399" t="s">
        <v>447</v>
      </c>
      <c r="U100" s="401">
        <f>SUM(V100:X100)</f>
        <v>0</v>
      </c>
      <c r="V100" s="399" t="s">
        <v>447</v>
      </c>
      <c r="W100" s="399" t="s">
        <v>447</v>
      </c>
      <c r="X100" s="399" t="s">
        <v>447</v>
      </c>
    </row>
    <row r="101" spans="1:24" ht="15">
      <c r="A101" s="340"/>
      <c r="B101" s="403"/>
      <c r="C101" s="402"/>
      <c r="D101" s="348"/>
      <c r="E101" s="346" t="s">
        <v>652</v>
      </c>
      <c r="F101" s="346" t="s">
        <v>538</v>
      </c>
      <c r="G101" s="346" t="s">
        <v>241</v>
      </c>
      <c r="H101" s="346" t="s">
        <v>540</v>
      </c>
      <c r="I101" s="401">
        <f>SUM(J101:L101)</f>
        <v>0</v>
      </c>
      <c r="J101" s="399" t="s">
        <v>447</v>
      </c>
      <c r="K101" s="399" t="s">
        <v>447</v>
      </c>
      <c r="L101" s="399" t="s">
        <v>447</v>
      </c>
      <c r="M101" s="401">
        <f>SUM(N101:P101)</f>
        <v>0</v>
      </c>
      <c r="N101" s="399" t="s">
        <v>447</v>
      </c>
      <c r="O101" s="399" t="s">
        <v>447</v>
      </c>
      <c r="P101" s="399" t="s">
        <v>447</v>
      </c>
      <c r="Q101" s="401">
        <f>SUM(R101:T101)</f>
        <v>0</v>
      </c>
      <c r="R101" s="399" t="s">
        <v>447</v>
      </c>
      <c r="S101" s="399" t="s">
        <v>447</v>
      </c>
      <c r="T101" s="399" t="s">
        <v>447</v>
      </c>
      <c r="U101" s="401">
        <f>SUM(V101:X101)</f>
        <v>0</v>
      </c>
      <c r="V101" s="399" t="s">
        <v>447</v>
      </c>
      <c r="W101" s="399" t="s">
        <v>447</v>
      </c>
      <c r="X101" s="399" t="s">
        <v>447</v>
      </c>
    </row>
    <row r="102" spans="1:24" ht="15" customHeight="1">
      <c r="A102" s="340"/>
      <c r="B102" s="407" t="s">
        <v>201</v>
      </c>
      <c r="C102" s="406"/>
      <c r="D102" s="354" t="s">
        <v>654</v>
      </c>
      <c r="E102" s="346" t="s">
        <v>652</v>
      </c>
      <c r="F102" s="346" t="s">
        <v>538</v>
      </c>
      <c r="G102" s="346" t="s">
        <v>241</v>
      </c>
      <c r="H102" s="346" t="s">
        <v>541</v>
      </c>
      <c r="I102" s="401">
        <f>SUM(J102:L102)</f>
        <v>0</v>
      </c>
      <c r="J102" s="400">
        <v>0</v>
      </c>
      <c r="K102" s="400" t="s">
        <v>447</v>
      </c>
      <c r="L102" s="400" t="s">
        <v>447</v>
      </c>
      <c r="M102" s="401">
        <f>SUM(N102:P102)</f>
        <v>0</v>
      </c>
      <c r="N102" s="400">
        <v>0</v>
      </c>
      <c r="O102" s="400" t="s">
        <v>447</v>
      </c>
      <c r="P102" s="400" t="s">
        <v>447</v>
      </c>
      <c r="Q102" s="401">
        <f>SUM(R102:T102)</f>
        <v>0</v>
      </c>
      <c r="R102" s="400">
        <v>0</v>
      </c>
      <c r="S102" s="400" t="s">
        <v>447</v>
      </c>
      <c r="T102" s="400" t="s">
        <v>447</v>
      </c>
      <c r="U102" s="401">
        <f>SUM(V102:X102)</f>
        <v>0</v>
      </c>
      <c r="V102" s="400">
        <v>0</v>
      </c>
      <c r="W102" s="400" t="s">
        <v>447</v>
      </c>
      <c r="X102" s="400" t="s">
        <v>447</v>
      </c>
    </row>
    <row r="103" spans="1:24" ht="15">
      <c r="A103" s="340"/>
      <c r="B103" s="405"/>
      <c r="C103" s="404"/>
      <c r="D103" s="351"/>
      <c r="E103" s="346" t="s">
        <v>652</v>
      </c>
      <c r="F103" s="346" t="s">
        <v>538</v>
      </c>
      <c r="G103" s="346" t="s">
        <v>241</v>
      </c>
      <c r="H103" s="346" t="s">
        <v>291</v>
      </c>
      <c r="I103" s="401">
        <f>SUM(J103:L103)</f>
        <v>0</v>
      </c>
      <c r="J103" s="399" t="s">
        <v>447</v>
      </c>
      <c r="K103" s="399" t="s">
        <v>447</v>
      </c>
      <c r="L103" s="399" t="s">
        <v>447</v>
      </c>
      <c r="M103" s="401">
        <f>SUM(N103:P103)</f>
        <v>0</v>
      </c>
      <c r="N103" s="399" t="s">
        <v>447</v>
      </c>
      <c r="O103" s="399" t="s">
        <v>447</v>
      </c>
      <c r="P103" s="399" t="s">
        <v>447</v>
      </c>
      <c r="Q103" s="401">
        <f>SUM(R103:T103)</f>
        <v>0</v>
      </c>
      <c r="R103" s="399" t="s">
        <v>447</v>
      </c>
      <c r="S103" s="399" t="s">
        <v>447</v>
      </c>
      <c r="T103" s="399" t="s">
        <v>447</v>
      </c>
      <c r="U103" s="401">
        <f>SUM(V103:X103)</f>
        <v>0</v>
      </c>
      <c r="V103" s="399" t="s">
        <v>447</v>
      </c>
      <c r="W103" s="399" t="s">
        <v>447</v>
      </c>
      <c r="X103" s="399" t="s">
        <v>447</v>
      </c>
    </row>
    <row r="104" spans="1:24" ht="15">
      <c r="A104" s="340"/>
      <c r="B104" s="403"/>
      <c r="C104" s="402"/>
      <c r="D104" s="348"/>
      <c r="E104" s="346" t="s">
        <v>652</v>
      </c>
      <c r="F104" s="346" t="s">
        <v>538</v>
      </c>
      <c r="G104" s="346" t="s">
        <v>241</v>
      </c>
      <c r="H104" s="346" t="s">
        <v>540</v>
      </c>
      <c r="I104" s="401">
        <f>SUM(J104:L104)</f>
        <v>0</v>
      </c>
      <c r="J104" s="399" t="s">
        <v>447</v>
      </c>
      <c r="K104" s="399" t="s">
        <v>447</v>
      </c>
      <c r="L104" s="399" t="s">
        <v>447</v>
      </c>
      <c r="M104" s="401">
        <f>SUM(N104:P104)</f>
        <v>0</v>
      </c>
      <c r="N104" s="399" t="s">
        <v>447</v>
      </c>
      <c r="O104" s="399" t="s">
        <v>447</v>
      </c>
      <c r="P104" s="399" t="s">
        <v>447</v>
      </c>
      <c r="Q104" s="401">
        <f>SUM(R104:T104)</f>
        <v>0</v>
      </c>
      <c r="R104" s="399" t="s">
        <v>447</v>
      </c>
      <c r="S104" s="399" t="s">
        <v>447</v>
      </c>
      <c r="T104" s="399" t="s">
        <v>447</v>
      </c>
      <c r="U104" s="401">
        <f>SUM(V104:X104)</f>
        <v>0</v>
      </c>
      <c r="V104" s="399" t="s">
        <v>447</v>
      </c>
      <c r="W104" s="399" t="s">
        <v>447</v>
      </c>
      <c r="X104" s="399" t="s">
        <v>447</v>
      </c>
    </row>
    <row r="105" spans="1:24" ht="15">
      <c r="A105" s="340"/>
      <c r="B105" s="407" t="s">
        <v>200</v>
      </c>
      <c r="C105" s="406"/>
      <c r="D105" s="354" t="s">
        <v>653</v>
      </c>
      <c r="E105" s="346" t="s">
        <v>652</v>
      </c>
      <c r="F105" s="346" t="s">
        <v>538</v>
      </c>
      <c r="G105" s="346" t="s">
        <v>241</v>
      </c>
      <c r="H105" s="346" t="s">
        <v>541</v>
      </c>
      <c r="I105" s="401">
        <f>SUM(J105:L105)</f>
        <v>0</v>
      </c>
      <c r="J105" s="400">
        <v>0</v>
      </c>
      <c r="K105" s="400" t="s">
        <v>447</v>
      </c>
      <c r="L105" s="400" t="s">
        <v>447</v>
      </c>
      <c r="M105" s="401">
        <f>SUM(N105:P105)</f>
        <v>0</v>
      </c>
      <c r="N105" s="400">
        <v>0</v>
      </c>
      <c r="O105" s="400" t="s">
        <v>447</v>
      </c>
      <c r="P105" s="400" t="s">
        <v>447</v>
      </c>
      <c r="Q105" s="401">
        <f>SUM(R105:T105)</f>
        <v>0</v>
      </c>
      <c r="R105" s="400">
        <v>0</v>
      </c>
      <c r="S105" s="400" t="s">
        <v>447</v>
      </c>
      <c r="T105" s="400" t="s">
        <v>447</v>
      </c>
      <c r="U105" s="401">
        <f>SUM(V105:X105)</f>
        <v>0</v>
      </c>
      <c r="V105" s="400">
        <v>0</v>
      </c>
      <c r="W105" s="400" t="s">
        <v>447</v>
      </c>
      <c r="X105" s="400" t="s">
        <v>447</v>
      </c>
    </row>
    <row r="106" spans="1:24" ht="15">
      <c r="A106" s="340"/>
      <c r="B106" s="405"/>
      <c r="C106" s="404"/>
      <c r="D106" s="351"/>
      <c r="E106" s="346" t="s">
        <v>652</v>
      </c>
      <c r="F106" s="346" t="s">
        <v>538</v>
      </c>
      <c r="G106" s="346" t="s">
        <v>241</v>
      </c>
      <c r="H106" s="346" t="s">
        <v>291</v>
      </c>
      <c r="I106" s="401">
        <f>SUM(J106:L106)</f>
        <v>0</v>
      </c>
      <c r="J106" s="399" t="s">
        <v>447</v>
      </c>
      <c r="K106" s="399" t="s">
        <v>447</v>
      </c>
      <c r="L106" s="399" t="s">
        <v>447</v>
      </c>
      <c r="M106" s="401">
        <f>SUM(N106:P106)</f>
        <v>0</v>
      </c>
      <c r="N106" s="399" t="s">
        <v>447</v>
      </c>
      <c r="O106" s="399" t="s">
        <v>447</v>
      </c>
      <c r="P106" s="399" t="s">
        <v>447</v>
      </c>
      <c r="Q106" s="401">
        <f>SUM(R106:T106)</f>
        <v>0</v>
      </c>
      <c r="R106" s="399" t="s">
        <v>447</v>
      </c>
      <c r="S106" s="399" t="s">
        <v>447</v>
      </c>
      <c r="T106" s="399" t="s">
        <v>447</v>
      </c>
      <c r="U106" s="401">
        <f>SUM(V106:X106)</f>
        <v>0</v>
      </c>
      <c r="V106" s="399" t="s">
        <v>447</v>
      </c>
      <c r="W106" s="399" t="s">
        <v>447</v>
      </c>
      <c r="X106" s="399" t="s">
        <v>447</v>
      </c>
    </row>
    <row r="107" spans="1:24" ht="15">
      <c r="A107" s="340"/>
      <c r="B107" s="403"/>
      <c r="C107" s="402"/>
      <c r="D107" s="348"/>
      <c r="E107" s="346" t="s">
        <v>652</v>
      </c>
      <c r="F107" s="346" t="s">
        <v>538</v>
      </c>
      <c r="G107" s="346" t="s">
        <v>241</v>
      </c>
      <c r="H107" s="346" t="s">
        <v>540</v>
      </c>
      <c r="I107" s="401">
        <f>SUM(J107:L107)</f>
        <v>0</v>
      </c>
      <c r="J107" s="399" t="s">
        <v>447</v>
      </c>
      <c r="K107" s="399" t="s">
        <v>447</v>
      </c>
      <c r="L107" s="399" t="s">
        <v>447</v>
      </c>
      <c r="M107" s="401">
        <f>SUM(N107:P107)</f>
        <v>0</v>
      </c>
      <c r="N107" s="399" t="s">
        <v>447</v>
      </c>
      <c r="O107" s="399" t="s">
        <v>447</v>
      </c>
      <c r="P107" s="399" t="s">
        <v>447</v>
      </c>
      <c r="Q107" s="401">
        <f>SUM(R107:T107)</f>
        <v>0</v>
      </c>
      <c r="R107" s="399" t="s">
        <v>447</v>
      </c>
      <c r="S107" s="399" t="s">
        <v>447</v>
      </c>
      <c r="T107" s="399" t="s">
        <v>447</v>
      </c>
      <c r="U107" s="401">
        <f>SUM(V107:X107)</f>
        <v>0</v>
      </c>
      <c r="V107" s="399" t="s">
        <v>447</v>
      </c>
      <c r="W107" s="399" t="s">
        <v>447</v>
      </c>
      <c r="X107" s="399" t="s">
        <v>447</v>
      </c>
    </row>
    <row r="108" spans="1:24" ht="15">
      <c r="A108" s="340"/>
      <c r="B108" s="407" t="s">
        <v>199</v>
      </c>
      <c r="C108" s="406"/>
      <c r="D108" s="354" t="s">
        <v>198</v>
      </c>
      <c r="E108" s="346" t="s">
        <v>547</v>
      </c>
      <c r="F108" s="346" t="s">
        <v>538</v>
      </c>
      <c r="G108" s="346" t="s">
        <v>241</v>
      </c>
      <c r="H108" s="346" t="s">
        <v>541</v>
      </c>
      <c r="I108" s="401">
        <f>SUM(J108:L108)</f>
        <v>0</v>
      </c>
      <c r="J108" s="400">
        <v>0</v>
      </c>
      <c r="K108" s="400" t="s">
        <v>447</v>
      </c>
      <c r="L108" s="400" t="s">
        <v>447</v>
      </c>
      <c r="M108" s="401">
        <f>SUM(N108:P108)</f>
        <v>0</v>
      </c>
      <c r="N108" s="400">
        <v>0</v>
      </c>
      <c r="O108" s="400" t="s">
        <v>447</v>
      </c>
      <c r="P108" s="400" t="s">
        <v>447</v>
      </c>
      <c r="Q108" s="401">
        <f>SUM(R108:T108)</f>
        <v>0</v>
      </c>
      <c r="R108" s="400">
        <v>0</v>
      </c>
      <c r="S108" s="400" t="s">
        <v>447</v>
      </c>
      <c r="T108" s="400" t="s">
        <v>447</v>
      </c>
      <c r="U108" s="401">
        <f>SUM(V108:X108)</f>
        <v>0</v>
      </c>
      <c r="V108" s="400">
        <v>0</v>
      </c>
      <c r="W108" s="400" t="s">
        <v>447</v>
      </c>
      <c r="X108" s="400" t="s">
        <v>447</v>
      </c>
    </row>
    <row r="109" spans="1:24" ht="15">
      <c r="A109" s="340"/>
      <c r="B109" s="405"/>
      <c r="C109" s="404"/>
      <c r="D109" s="351"/>
      <c r="E109" s="346" t="s">
        <v>547</v>
      </c>
      <c r="F109" s="346" t="s">
        <v>538</v>
      </c>
      <c r="G109" s="346" t="s">
        <v>241</v>
      </c>
      <c r="H109" s="346" t="s">
        <v>291</v>
      </c>
      <c r="I109" s="401">
        <f>SUM(J109:L109)</f>
        <v>0</v>
      </c>
      <c r="J109" s="399">
        <v>0</v>
      </c>
      <c r="K109" s="399" t="s">
        <v>447</v>
      </c>
      <c r="L109" s="399" t="s">
        <v>447</v>
      </c>
      <c r="M109" s="401">
        <f>SUM(N109:P109)</f>
        <v>0</v>
      </c>
      <c r="N109" s="399">
        <v>0</v>
      </c>
      <c r="O109" s="399" t="s">
        <v>447</v>
      </c>
      <c r="P109" s="399" t="s">
        <v>447</v>
      </c>
      <c r="Q109" s="401">
        <f>SUM(R109:T109)</f>
        <v>0</v>
      </c>
      <c r="R109" s="399">
        <v>0</v>
      </c>
      <c r="S109" s="399" t="s">
        <v>447</v>
      </c>
      <c r="T109" s="399" t="s">
        <v>447</v>
      </c>
      <c r="U109" s="401">
        <f>SUM(V109:X109)</f>
        <v>0</v>
      </c>
      <c r="V109" s="399">
        <v>0</v>
      </c>
      <c r="W109" s="399" t="s">
        <v>447</v>
      </c>
      <c r="X109" s="399" t="s">
        <v>447</v>
      </c>
    </row>
    <row r="110" spans="1:24" ht="15">
      <c r="A110" s="340"/>
      <c r="B110" s="405"/>
      <c r="C110" s="404"/>
      <c r="D110" s="351"/>
      <c r="E110" s="346" t="s">
        <v>547</v>
      </c>
      <c r="F110" s="346" t="s">
        <v>538</v>
      </c>
      <c r="G110" s="346" t="s">
        <v>241</v>
      </c>
      <c r="H110" s="346" t="s">
        <v>540</v>
      </c>
      <c r="I110" s="401">
        <f>SUM(J110:L110)</f>
        <v>0</v>
      </c>
      <c r="J110" s="399" t="s">
        <v>447</v>
      </c>
      <c r="K110" s="399" t="s">
        <v>447</v>
      </c>
      <c r="L110" s="399" t="s">
        <v>447</v>
      </c>
      <c r="M110" s="401">
        <f>SUM(N110:P110)</f>
        <v>0</v>
      </c>
      <c r="N110" s="399" t="s">
        <v>447</v>
      </c>
      <c r="O110" s="399" t="s">
        <v>447</v>
      </c>
      <c r="P110" s="399" t="s">
        <v>447</v>
      </c>
      <c r="Q110" s="401">
        <f>SUM(R110:T110)</f>
        <v>0</v>
      </c>
      <c r="R110" s="399" t="s">
        <v>447</v>
      </c>
      <c r="S110" s="399" t="s">
        <v>447</v>
      </c>
      <c r="T110" s="399" t="s">
        <v>447</v>
      </c>
      <c r="U110" s="401">
        <f>SUM(V110:X110)</f>
        <v>0</v>
      </c>
      <c r="V110" s="399" t="s">
        <v>447</v>
      </c>
      <c r="W110" s="399" t="s">
        <v>447</v>
      </c>
      <c r="X110" s="399" t="s">
        <v>447</v>
      </c>
    </row>
    <row r="111" spans="1:24" ht="15">
      <c r="A111" s="340"/>
      <c r="B111" s="405"/>
      <c r="C111" s="404"/>
      <c r="D111" s="351"/>
      <c r="E111" s="346" t="s">
        <v>547</v>
      </c>
      <c r="F111" s="346" t="s">
        <v>538</v>
      </c>
      <c r="G111" s="346" t="s">
        <v>241</v>
      </c>
      <c r="H111" s="346" t="s">
        <v>519</v>
      </c>
      <c r="I111" s="401">
        <f>SUM(J111:L111)</f>
        <v>0</v>
      </c>
      <c r="J111" s="399" t="s">
        <v>447</v>
      </c>
      <c r="K111" s="399" t="s">
        <v>447</v>
      </c>
      <c r="L111" s="399" t="s">
        <v>447</v>
      </c>
      <c r="M111" s="401">
        <f>SUM(N111:P111)</f>
        <v>0</v>
      </c>
      <c r="N111" s="399" t="s">
        <v>447</v>
      </c>
      <c r="O111" s="399" t="s">
        <v>447</v>
      </c>
      <c r="P111" s="399" t="s">
        <v>447</v>
      </c>
      <c r="Q111" s="401">
        <f>SUM(R111:T111)</f>
        <v>0</v>
      </c>
      <c r="R111" s="399" t="s">
        <v>447</v>
      </c>
      <c r="S111" s="399" t="s">
        <v>447</v>
      </c>
      <c r="T111" s="399" t="s">
        <v>447</v>
      </c>
      <c r="U111" s="401">
        <f>SUM(V111:X111)</f>
        <v>0</v>
      </c>
      <c r="V111" s="399" t="s">
        <v>447</v>
      </c>
      <c r="W111" s="399" t="s">
        <v>447</v>
      </c>
      <c r="X111" s="399" t="s">
        <v>447</v>
      </c>
    </row>
    <row r="112" spans="1:24" ht="15">
      <c r="A112" s="340"/>
      <c r="B112" s="405"/>
      <c r="C112" s="404"/>
      <c r="D112" s="351"/>
      <c r="E112" s="346" t="s">
        <v>547</v>
      </c>
      <c r="F112" s="346" t="s">
        <v>538</v>
      </c>
      <c r="G112" s="346" t="s">
        <v>241</v>
      </c>
      <c r="H112" s="346" t="s">
        <v>518</v>
      </c>
      <c r="I112" s="401">
        <f>SUM(J112:L112)</f>
        <v>0</v>
      </c>
      <c r="J112" s="399" t="s">
        <v>447</v>
      </c>
      <c r="K112" s="399" t="s">
        <v>447</v>
      </c>
      <c r="L112" s="399" t="s">
        <v>447</v>
      </c>
      <c r="M112" s="401">
        <f>SUM(N112:P112)</f>
        <v>0</v>
      </c>
      <c r="N112" s="399" t="s">
        <v>447</v>
      </c>
      <c r="O112" s="399" t="s">
        <v>447</v>
      </c>
      <c r="P112" s="399" t="s">
        <v>447</v>
      </c>
      <c r="Q112" s="401">
        <f>SUM(R112:T112)</f>
        <v>0</v>
      </c>
      <c r="R112" s="399" t="s">
        <v>447</v>
      </c>
      <c r="S112" s="399" t="s">
        <v>447</v>
      </c>
      <c r="T112" s="399" t="s">
        <v>447</v>
      </c>
      <c r="U112" s="401">
        <f>SUM(V112:X112)</f>
        <v>0</v>
      </c>
      <c r="V112" s="399" t="s">
        <v>447</v>
      </c>
      <c r="W112" s="399" t="s">
        <v>447</v>
      </c>
      <c r="X112" s="399" t="s">
        <v>447</v>
      </c>
    </row>
    <row r="113" spans="1:24" ht="15">
      <c r="A113" s="340"/>
      <c r="B113" s="405"/>
      <c r="C113" s="404"/>
      <c r="D113" s="351"/>
      <c r="E113" s="346" t="s">
        <v>547</v>
      </c>
      <c r="F113" s="346" t="s">
        <v>538</v>
      </c>
      <c r="G113" s="346" t="s">
        <v>241</v>
      </c>
      <c r="H113" s="346" t="s">
        <v>367</v>
      </c>
      <c r="I113" s="401">
        <f>SUM(J113:L113)</f>
        <v>0</v>
      </c>
      <c r="J113" s="399" t="s">
        <v>447</v>
      </c>
      <c r="K113" s="399" t="s">
        <v>447</v>
      </c>
      <c r="L113" s="399" t="s">
        <v>447</v>
      </c>
      <c r="M113" s="401">
        <f>SUM(N113:P113)</f>
        <v>0</v>
      </c>
      <c r="N113" s="399" t="s">
        <v>447</v>
      </c>
      <c r="O113" s="399" t="s">
        <v>447</v>
      </c>
      <c r="P113" s="399" t="s">
        <v>447</v>
      </c>
      <c r="Q113" s="401">
        <f>SUM(R113:T113)</f>
        <v>0</v>
      </c>
      <c r="R113" s="399" t="s">
        <v>447</v>
      </c>
      <c r="S113" s="399" t="s">
        <v>447</v>
      </c>
      <c r="T113" s="399" t="s">
        <v>447</v>
      </c>
      <c r="U113" s="401">
        <f>SUM(V113:X113)</f>
        <v>0</v>
      </c>
      <c r="V113" s="399" t="s">
        <v>447</v>
      </c>
      <c r="W113" s="399" t="s">
        <v>447</v>
      </c>
      <c r="X113" s="399" t="s">
        <v>447</v>
      </c>
    </row>
    <row r="114" spans="1:24" ht="15">
      <c r="A114" s="340"/>
      <c r="B114" s="405"/>
      <c r="C114" s="404"/>
      <c r="D114" s="351"/>
      <c r="E114" s="346" t="s">
        <v>547</v>
      </c>
      <c r="F114" s="346" t="s">
        <v>538</v>
      </c>
      <c r="G114" s="346" t="s">
        <v>241</v>
      </c>
      <c r="H114" s="346" t="s">
        <v>366</v>
      </c>
      <c r="I114" s="401">
        <f>SUM(J114:L114)</f>
        <v>0</v>
      </c>
      <c r="J114" s="399" t="s">
        <v>447</v>
      </c>
      <c r="K114" s="399" t="s">
        <v>447</v>
      </c>
      <c r="L114" s="399" t="s">
        <v>447</v>
      </c>
      <c r="M114" s="401">
        <f>SUM(N114:P114)</f>
        <v>0</v>
      </c>
      <c r="N114" s="399" t="s">
        <v>447</v>
      </c>
      <c r="O114" s="399" t="s">
        <v>447</v>
      </c>
      <c r="P114" s="399" t="s">
        <v>447</v>
      </c>
      <c r="Q114" s="401">
        <f>SUM(R114:T114)</f>
        <v>0</v>
      </c>
      <c r="R114" s="399" t="s">
        <v>447</v>
      </c>
      <c r="S114" s="399" t="s">
        <v>447</v>
      </c>
      <c r="T114" s="399" t="s">
        <v>447</v>
      </c>
      <c r="U114" s="401">
        <f>SUM(V114:X114)</f>
        <v>0</v>
      </c>
      <c r="V114" s="399" t="s">
        <v>447</v>
      </c>
      <c r="W114" s="399" t="s">
        <v>447</v>
      </c>
      <c r="X114" s="399" t="s">
        <v>447</v>
      </c>
    </row>
    <row r="115" spans="1:24" ht="15">
      <c r="A115" s="340"/>
      <c r="B115" s="403"/>
      <c r="C115" s="402"/>
      <c r="D115" s="348"/>
      <c r="E115" s="346" t="s">
        <v>547</v>
      </c>
      <c r="F115" s="346" t="s">
        <v>538</v>
      </c>
      <c r="G115" s="346" t="s">
        <v>241</v>
      </c>
      <c r="H115" s="346" t="s">
        <v>365</v>
      </c>
      <c r="I115" s="401">
        <f>SUM(J115:L115)</f>
        <v>0</v>
      </c>
      <c r="J115" s="399" t="s">
        <v>447</v>
      </c>
      <c r="K115" s="399" t="s">
        <v>447</v>
      </c>
      <c r="L115" s="399" t="s">
        <v>447</v>
      </c>
      <c r="M115" s="401">
        <f>SUM(N115:P115)</f>
        <v>0</v>
      </c>
      <c r="N115" s="399" t="s">
        <v>447</v>
      </c>
      <c r="O115" s="399" t="s">
        <v>447</v>
      </c>
      <c r="P115" s="399" t="s">
        <v>447</v>
      </c>
      <c r="Q115" s="401">
        <f>SUM(R115:T115)</f>
        <v>0</v>
      </c>
      <c r="R115" s="399" t="s">
        <v>447</v>
      </c>
      <c r="S115" s="399" t="s">
        <v>447</v>
      </c>
      <c r="T115" s="399" t="s">
        <v>447</v>
      </c>
      <c r="U115" s="401">
        <f>SUM(V115:X115)</f>
        <v>0</v>
      </c>
      <c r="V115" s="399" t="s">
        <v>447</v>
      </c>
      <c r="W115" s="399" t="s">
        <v>447</v>
      </c>
      <c r="X115" s="399" t="s">
        <v>447</v>
      </c>
    </row>
    <row r="116" spans="1:24" ht="15">
      <c r="A116" s="340"/>
      <c r="B116" s="407" t="s">
        <v>195</v>
      </c>
      <c r="C116" s="406"/>
      <c r="D116" s="354" t="s">
        <v>194</v>
      </c>
      <c r="E116" s="346" t="s">
        <v>557</v>
      </c>
      <c r="F116" s="346" t="s">
        <v>538</v>
      </c>
      <c r="G116" s="346" t="s">
        <v>241</v>
      </c>
      <c r="H116" s="346" t="s">
        <v>541</v>
      </c>
      <c r="I116" s="401">
        <f>SUM(J116:L116)</f>
        <v>0</v>
      </c>
      <c r="J116" s="400">
        <v>0</v>
      </c>
      <c r="K116" s="400" t="s">
        <v>447</v>
      </c>
      <c r="L116" s="400" t="s">
        <v>447</v>
      </c>
      <c r="M116" s="401">
        <f>SUM(N116:P116)</f>
        <v>0</v>
      </c>
      <c r="N116" s="400">
        <v>0</v>
      </c>
      <c r="O116" s="400" t="s">
        <v>447</v>
      </c>
      <c r="P116" s="400" t="s">
        <v>447</v>
      </c>
      <c r="Q116" s="401">
        <f>SUM(R116:T116)</f>
        <v>0</v>
      </c>
      <c r="R116" s="400">
        <v>0</v>
      </c>
      <c r="S116" s="400" t="s">
        <v>447</v>
      </c>
      <c r="T116" s="400" t="s">
        <v>447</v>
      </c>
      <c r="U116" s="401">
        <f>SUM(V116:X116)</f>
        <v>0</v>
      </c>
      <c r="V116" s="400">
        <v>0</v>
      </c>
      <c r="W116" s="400" t="s">
        <v>447</v>
      </c>
      <c r="X116" s="400" t="s">
        <v>447</v>
      </c>
    </row>
    <row r="117" spans="1:24" ht="15">
      <c r="A117" s="340"/>
      <c r="B117" s="405"/>
      <c r="C117" s="404"/>
      <c r="D117" s="351"/>
      <c r="E117" s="346" t="s">
        <v>557</v>
      </c>
      <c r="F117" s="346" t="s">
        <v>538</v>
      </c>
      <c r="G117" s="346" t="s">
        <v>241</v>
      </c>
      <c r="H117" s="346" t="s">
        <v>291</v>
      </c>
      <c r="I117" s="401">
        <f>SUM(J117:L117)</f>
        <v>0</v>
      </c>
      <c r="J117" s="400">
        <v>0</v>
      </c>
      <c r="K117" s="400" t="s">
        <v>447</v>
      </c>
      <c r="L117" s="400" t="s">
        <v>447</v>
      </c>
      <c r="M117" s="401">
        <f>SUM(N117:P117)</f>
        <v>0</v>
      </c>
      <c r="N117" s="400">
        <v>0</v>
      </c>
      <c r="O117" s="400" t="s">
        <v>447</v>
      </c>
      <c r="P117" s="400" t="s">
        <v>447</v>
      </c>
      <c r="Q117" s="401">
        <f>SUM(R117:T117)</f>
        <v>0</v>
      </c>
      <c r="R117" s="400">
        <v>0</v>
      </c>
      <c r="S117" s="400" t="s">
        <v>447</v>
      </c>
      <c r="T117" s="400" t="s">
        <v>447</v>
      </c>
      <c r="U117" s="401">
        <f>SUM(V117:X117)</f>
        <v>0</v>
      </c>
      <c r="V117" s="400">
        <v>0</v>
      </c>
      <c r="W117" s="400" t="s">
        <v>447</v>
      </c>
      <c r="X117" s="400" t="s">
        <v>447</v>
      </c>
    </row>
    <row r="118" spans="1:24" ht="15">
      <c r="A118" s="340"/>
      <c r="B118" s="405"/>
      <c r="C118" s="404"/>
      <c r="D118" s="351"/>
      <c r="E118" s="346" t="s">
        <v>557</v>
      </c>
      <c r="F118" s="346" t="s">
        <v>538</v>
      </c>
      <c r="G118" s="346" t="s">
        <v>241</v>
      </c>
      <c r="H118" s="346" t="s">
        <v>540</v>
      </c>
      <c r="I118" s="401">
        <f>SUM(J118:L118)</f>
        <v>0</v>
      </c>
      <c r="J118" s="400" t="s">
        <v>447</v>
      </c>
      <c r="K118" s="400" t="s">
        <v>447</v>
      </c>
      <c r="L118" s="400" t="s">
        <v>447</v>
      </c>
      <c r="M118" s="401">
        <f>SUM(N118:P118)</f>
        <v>0</v>
      </c>
      <c r="N118" s="400" t="s">
        <v>447</v>
      </c>
      <c r="O118" s="400" t="s">
        <v>447</v>
      </c>
      <c r="P118" s="400" t="s">
        <v>447</v>
      </c>
      <c r="Q118" s="401">
        <f>SUM(R118:T118)</f>
        <v>0</v>
      </c>
      <c r="R118" s="400" t="s">
        <v>447</v>
      </c>
      <c r="S118" s="400" t="s">
        <v>447</v>
      </c>
      <c r="T118" s="400" t="s">
        <v>447</v>
      </c>
      <c r="U118" s="401">
        <f>SUM(V118:X118)</f>
        <v>0</v>
      </c>
      <c r="V118" s="400" t="s">
        <v>447</v>
      </c>
      <c r="W118" s="400" t="s">
        <v>447</v>
      </c>
      <c r="X118" s="400" t="s">
        <v>447</v>
      </c>
    </row>
    <row r="119" spans="1:24" ht="15">
      <c r="A119" s="340"/>
      <c r="B119" s="405"/>
      <c r="C119" s="404"/>
      <c r="D119" s="351"/>
      <c r="E119" s="346" t="s">
        <v>557</v>
      </c>
      <c r="F119" s="346" t="s">
        <v>538</v>
      </c>
      <c r="G119" s="346" t="s">
        <v>241</v>
      </c>
      <c r="H119" s="346" t="s">
        <v>519</v>
      </c>
      <c r="I119" s="401">
        <f>SUM(J119:L119)</f>
        <v>0</v>
      </c>
      <c r="J119" s="400" t="s">
        <v>447</v>
      </c>
      <c r="K119" s="400" t="s">
        <v>447</v>
      </c>
      <c r="L119" s="400" t="s">
        <v>447</v>
      </c>
      <c r="M119" s="401">
        <f>SUM(N119:P119)</f>
        <v>0</v>
      </c>
      <c r="N119" s="400" t="s">
        <v>447</v>
      </c>
      <c r="O119" s="400" t="s">
        <v>447</v>
      </c>
      <c r="P119" s="400" t="s">
        <v>447</v>
      </c>
      <c r="Q119" s="401">
        <f>SUM(R119:T119)</f>
        <v>0</v>
      </c>
      <c r="R119" s="400" t="s">
        <v>447</v>
      </c>
      <c r="S119" s="400" t="s">
        <v>447</v>
      </c>
      <c r="T119" s="400" t="s">
        <v>447</v>
      </c>
      <c r="U119" s="401">
        <f>SUM(V119:X119)</f>
        <v>0</v>
      </c>
      <c r="V119" s="400" t="s">
        <v>447</v>
      </c>
      <c r="W119" s="400" t="s">
        <v>447</v>
      </c>
      <c r="X119" s="400" t="s">
        <v>447</v>
      </c>
    </row>
    <row r="120" spans="1:24" ht="15">
      <c r="A120" s="340"/>
      <c r="B120" s="405"/>
      <c r="C120" s="404"/>
      <c r="D120" s="351"/>
      <c r="E120" s="346" t="s">
        <v>557</v>
      </c>
      <c r="F120" s="346" t="s">
        <v>538</v>
      </c>
      <c r="G120" s="346" t="s">
        <v>241</v>
      </c>
      <c r="H120" s="346" t="s">
        <v>518</v>
      </c>
      <c r="I120" s="401">
        <f>SUM(J120:L120)</f>
        <v>0</v>
      </c>
      <c r="J120" s="400" t="s">
        <v>447</v>
      </c>
      <c r="K120" s="400" t="s">
        <v>447</v>
      </c>
      <c r="L120" s="400" t="s">
        <v>447</v>
      </c>
      <c r="M120" s="401">
        <f>SUM(N120:P120)</f>
        <v>0</v>
      </c>
      <c r="N120" s="400" t="s">
        <v>447</v>
      </c>
      <c r="O120" s="400" t="s">
        <v>447</v>
      </c>
      <c r="P120" s="400" t="s">
        <v>447</v>
      </c>
      <c r="Q120" s="401">
        <f>SUM(R120:T120)</f>
        <v>0</v>
      </c>
      <c r="R120" s="400" t="s">
        <v>447</v>
      </c>
      <c r="S120" s="400" t="s">
        <v>447</v>
      </c>
      <c r="T120" s="400" t="s">
        <v>447</v>
      </c>
      <c r="U120" s="401">
        <f>SUM(V120:X120)</f>
        <v>0</v>
      </c>
      <c r="V120" s="400" t="s">
        <v>447</v>
      </c>
      <c r="W120" s="400" t="s">
        <v>447</v>
      </c>
      <c r="X120" s="400" t="s">
        <v>447</v>
      </c>
    </row>
    <row r="121" spans="1:24" ht="15">
      <c r="A121" s="340"/>
      <c r="B121" s="405"/>
      <c r="C121" s="404"/>
      <c r="D121" s="351"/>
      <c r="E121" s="346" t="s">
        <v>557</v>
      </c>
      <c r="F121" s="346" t="s">
        <v>538</v>
      </c>
      <c r="G121" s="346" t="s">
        <v>241</v>
      </c>
      <c r="H121" s="346" t="s">
        <v>367</v>
      </c>
      <c r="I121" s="401">
        <f>SUM(J121:L121)</f>
        <v>0</v>
      </c>
      <c r="J121" s="400" t="s">
        <v>447</v>
      </c>
      <c r="K121" s="400" t="s">
        <v>447</v>
      </c>
      <c r="L121" s="400" t="s">
        <v>447</v>
      </c>
      <c r="M121" s="401">
        <f>SUM(N121:P121)</f>
        <v>0</v>
      </c>
      <c r="N121" s="400" t="s">
        <v>447</v>
      </c>
      <c r="O121" s="400" t="s">
        <v>447</v>
      </c>
      <c r="P121" s="400" t="s">
        <v>447</v>
      </c>
      <c r="Q121" s="401">
        <f>SUM(R121:T121)</f>
        <v>0</v>
      </c>
      <c r="R121" s="400" t="s">
        <v>447</v>
      </c>
      <c r="S121" s="400" t="s">
        <v>447</v>
      </c>
      <c r="T121" s="400" t="s">
        <v>447</v>
      </c>
      <c r="U121" s="401">
        <f>SUM(V121:X121)</f>
        <v>0</v>
      </c>
      <c r="V121" s="400" t="s">
        <v>447</v>
      </c>
      <c r="W121" s="400" t="s">
        <v>447</v>
      </c>
      <c r="X121" s="400" t="s">
        <v>447</v>
      </c>
    </row>
    <row r="122" spans="1:24" ht="15">
      <c r="A122" s="340"/>
      <c r="B122" s="405"/>
      <c r="C122" s="404"/>
      <c r="D122" s="351"/>
      <c r="E122" s="346" t="s">
        <v>557</v>
      </c>
      <c r="F122" s="346" t="s">
        <v>538</v>
      </c>
      <c r="G122" s="346" t="s">
        <v>241</v>
      </c>
      <c r="H122" s="346" t="s">
        <v>366</v>
      </c>
      <c r="I122" s="401">
        <f>SUM(J122:L122)</f>
        <v>0</v>
      </c>
      <c r="J122" s="400" t="s">
        <v>447</v>
      </c>
      <c r="K122" s="400" t="s">
        <v>447</v>
      </c>
      <c r="L122" s="400" t="s">
        <v>447</v>
      </c>
      <c r="M122" s="401">
        <f>SUM(N122:P122)</f>
        <v>0</v>
      </c>
      <c r="N122" s="400" t="s">
        <v>447</v>
      </c>
      <c r="O122" s="400" t="s">
        <v>447</v>
      </c>
      <c r="P122" s="400" t="s">
        <v>447</v>
      </c>
      <c r="Q122" s="401">
        <f>SUM(R122:T122)</f>
        <v>0</v>
      </c>
      <c r="R122" s="400" t="s">
        <v>447</v>
      </c>
      <c r="S122" s="400" t="s">
        <v>447</v>
      </c>
      <c r="T122" s="400" t="s">
        <v>447</v>
      </c>
      <c r="U122" s="401">
        <f>SUM(V122:X122)</f>
        <v>0</v>
      </c>
      <c r="V122" s="400" t="s">
        <v>447</v>
      </c>
      <c r="W122" s="400" t="s">
        <v>447</v>
      </c>
      <c r="X122" s="400" t="s">
        <v>447</v>
      </c>
    </row>
    <row r="123" spans="1:24" ht="15">
      <c r="A123" s="340"/>
      <c r="B123" s="403"/>
      <c r="C123" s="402"/>
      <c r="D123" s="348"/>
      <c r="E123" s="346" t="s">
        <v>557</v>
      </c>
      <c r="F123" s="346" t="s">
        <v>538</v>
      </c>
      <c r="G123" s="346" t="s">
        <v>241</v>
      </c>
      <c r="H123" s="346" t="s">
        <v>365</v>
      </c>
      <c r="I123" s="401">
        <f>SUM(J123:L123)</f>
        <v>0</v>
      </c>
      <c r="J123" s="400" t="s">
        <v>447</v>
      </c>
      <c r="K123" s="400" t="s">
        <v>447</v>
      </c>
      <c r="L123" s="400" t="s">
        <v>447</v>
      </c>
      <c r="M123" s="401">
        <f>SUM(N123:P123)</f>
        <v>0</v>
      </c>
      <c r="N123" s="400" t="s">
        <v>447</v>
      </c>
      <c r="O123" s="400" t="s">
        <v>447</v>
      </c>
      <c r="P123" s="400" t="s">
        <v>447</v>
      </c>
      <c r="Q123" s="401">
        <f>SUM(R123:T123)</f>
        <v>0</v>
      </c>
      <c r="R123" s="400" t="s">
        <v>447</v>
      </c>
      <c r="S123" s="400" t="s">
        <v>447</v>
      </c>
      <c r="T123" s="400" t="s">
        <v>447</v>
      </c>
      <c r="U123" s="401">
        <f>SUM(V123:X123)</f>
        <v>0</v>
      </c>
      <c r="V123" s="400" t="s">
        <v>447</v>
      </c>
      <c r="W123" s="400" t="s">
        <v>447</v>
      </c>
      <c r="X123" s="400" t="s">
        <v>447</v>
      </c>
    </row>
    <row r="124" spans="1:24" ht="15" customHeight="1">
      <c r="A124" s="340"/>
      <c r="B124" s="407" t="s">
        <v>651</v>
      </c>
      <c r="C124" s="406"/>
      <c r="D124" s="354" t="s">
        <v>192</v>
      </c>
      <c r="E124" s="346" t="s">
        <v>650</v>
      </c>
      <c r="F124" s="346" t="s">
        <v>538</v>
      </c>
      <c r="G124" s="346" t="s">
        <v>241</v>
      </c>
      <c r="H124" s="346" t="s">
        <v>541</v>
      </c>
      <c r="I124" s="401">
        <f>SUM(J124:L124)</f>
        <v>0</v>
      </c>
      <c r="J124" s="400">
        <v>0</v>
      </c>
      <c r="K124" s="400" t="s">
        <v>447</v>
      </c>
      <c r="L124" s="400" t="s">
        <v>447</v>
      </c>
      <c r="M124" s="401">
        <f>SUM(N124:P124)</f>
        <v>0</v>
      </c>
      <c r="N124" s="400">
        <v>0</v>
      </c>
      <c r="O124" s="400" t="s">
        <v>447</v>
      </c>
      <c r="P124" s="400" t="s">
        <v>447</v>
      </c>
      <c r="Q124" s="401">
        <f>SUM(R124:T124)</f>
        <v>0</v>
      </c>
      <c r="R124" s="400">
        <v>0</v>
      </c>
      <c r="S124" s="400" t="s">
        <v>447</v>
      </c>
      <c r="T124" s="400" t="s">
        <v>447</v>
      </c>
      <c r="U124" s="401">
        <f>SUM(V124:X124)</f>
        <v>0</v>
      </c>
      <c r="V124" s="400">
        <v>0</v>
      </c>
      <c r="W124" s="400" t="s">
        <v>447</v>
      </c>
      <c r="X124" s="400" t="s">
        <v>447</v>
      </c>
    </row>
    <row r="125" spans="1:24" ht="15">
      <c r="A125" s="340"/>
      <c r="B125" s="405"/>
      <c r="C125" s="404"/>
      <c r="D125" s="351"/>
      <c r="E125" s="346" t="s">
        <v>650</v>
      </c>
      <c r="F125" s="346" t="s">
        <v>538</v>
      </c>
      <c r="G125" s="346" t="s">
        <v>241</v>
      </c>
      <c r="H125" s="346" t="s">
        <v>291</v>
      </c>
      <c r="I125" s="401">
        <f>SUM(J125:L125)</f>
        <v>0</v>
      </c>
      <c r="J125" s="399">
        <v>0</v>
      </c>
      <c r="K125" s="399" t="s">
        <v>447</v>
      </c>
      <c r="L125" s="399" t="s">
        <v>447</v>
      </c>
      <c r="M125" s="401">
        <f>SUM(N125:P125)</f>
        <v>0</v>
      </c>
      <c r="N125" s="399">
        <v>0</v>
      </c>
      <c r="O125" s="399" t="s">
        <v>447</v>
      </c>
      <c r="P125" s="399" t="s">
        <v>447</v>
      </c>
      <c r="Q125" s="401">
        <f>SUM(R125:T125)</f>
        <v>0</v>
      </c>
      <c r="R125" s="399">
        <v>0</v>
      </c>
      <c r="S125" s="399" t="s">
        <v>447</v>
      </c>
      <c r="T125" s="399" t="s">
        <v>447</v>
      </c>
      <c r="U125" s="401">
        <f>SUM(V125:X125)</f>
        <v>0</v>
      </c>
      <c r="V125" s="399">
        <v>0</v>
      </c>
      <c r="W125" s="399" t="s">
        <v>447</v>
      </c>
      <c r="X125" s="399" t="s">
        <v>447</v>
      </c>
    </row>
    <row r="126" spans="1:24" ht="15">
      <c r="A126" s="340"/>
      <c r="B126" s="405"/>
      <c r="C126" s="404"/>
      <c r="D126" s="351"/>
      <c r="E126" s="346" t="s">
        <v>650</v>
      </c>
      <c r="F126" s="346" t="s">
        <v>538</v>
      </c>
      <c r="G126" s="346" t="s">
        <v>241</v>
      </c>
      <c r="H126" s="346" t="s">
        <v>540</v>
      </c>
      <c r="I126" s="401">
        <f>SUM(J126:L126)</f>
        <v>0</v>
      </c>
      <c r="J126" s="399" t="s">
        <v>447</v>
      </c>
      <c r="K126" s="399" t="s">
        <v>447</v>
      </c>
      <c r="L126" s="399" t="s">
        <v>447</v>
      </c>
      <c r="M126" s="401">
        <f>SUM(N126:P126)</f>
        <v>0</v>
      </c>
      <c r="N126" s="399" t="s">
        <v>447</v>
      </c>
      <c r="O126" s="399" t="s">
        <v>447</v>
      </c>
      <c r="P126" s="399" t="s">
        <v>447</v>
      </c>
      <c r="Q126" s="401">
        <f>SUM(R126:T126)</f>
        <v>0</v>
      </c>
      <c r="R126" s="399" t="s">
        <v>447</v>
      </c>
      <c r="S126" s="399" t="s">
        <v>447</v>
      </c>
      <c r="T126" s="399" t="s">
        <v>447</v>
      </c>
      <c r="U126" s="401">
        <f>SUM(V126:X126)</f>
        <v>0</v>
      </c>
      <c r="V126" s="399" t="s">
        <v>447</v>
      </c>
      <c r="W126" s="399" t="s">
        <v>447</v>
      </c>
      <c r="X126" s="399" t="s">
        <v>447</v>
      </c>
    </row>
    <row r="127" spans="1:24" ht="15">
      <c r="A127" s="340"/>
      <c r="B127" s="405"/>
      <c r="C127" s="404"/>
      <c r="D127" s="351"/>
      <c r="E127" s="346" t="s">
        <v>650</v>
      </c>
      <c r="F127" s="346" t="s">
        <v>538</v>
      </c>
      <c r="G127" s="346" t="s">
        <v>241</v>
      </c>
      <c r="H127" s="346" t="s">
        <v>519</v>
      </c>
      <c r="I127" s="401">
        <f>SUM(J127:L127)</f>
        <v>0</v>
      </c>
      <c r="J127" s="399" t="s">
        <v>447</v>
      </c>
      <c r="K127" s="399" t="s">
        <v>447</v>
      </c>
      <c r="L127" s="399" t="s">
        <v>447</v>
      </c>
      <c r="M127" s="401">
        <f>SUM(N127:P127)</f>
        <v>0</v>
      </c>
      <c r="N127" s="399" t="s">
        <v>447</v>
      </c>
      <c r="O127" s="399" t="s">
        <v>447</v>
      </c>
      <c r="P127" s="399" t="s">
        <v>447</v>
      </c>
      <c r="Q127" s="401">
        <f>SUM(R127:T127)</f>
        <v>0</v>
      </c>
      <c r="R127" s="399" t="s">
        <v>447</v>
      </c>
      <c r="S127" s="399" t="s">
        <v>447</v>
      </c>
      <c r="T127" s="399" t="s">
        <v>447</v>
      </c>
      <c r="U127" s="401">
        <f>SUM(V127:X127)</f>
        <v>0</v>
      </c>
      <c r="V127" s="399" t="s">
        <v>447</v>
      </c>
      <c r="W127" s="399" t="s">
        <v>447</v>
      </c>
      <c r="X127" s="399" t="s">
        <v>447</v>
      </c>
    </row>
    <row r="128" spans="1:24" ht="15">
      <c r="A128" s="340"/>
      <c r="B128" s="405"/>
      <c r="C128" s="404"/>
      <c r="D128" s="351"/>
      <c r="E128" s="346" t="s">
        <v>650</v>
      </c>
      <c r="F128" s="346" t="s">
        <v>538</v>
      </c>
      <c r="G128" s="346" t="s">
        <v>241</v>
      </c>
      <c r="H128" s="346" t="s">
        <v>518</v>
      </c>
      <c r="I128" s="401">
        <f>SUM(J128:L128)</f>
        <v>0</v>
      </c>
      <c r="J128" s="399" t="s">
        <v>447</v>
      </c>
      <c r="K128" s="399" t="s">
        <v>447</v>
      </c>
      <c r="L128" s="399" t="s">
        <v>447</v>
      </c>
      <c r="M128" s="401">
        <f>SUM(N128:P128)</f>
        <v>0</v>
      </c>
      <c r="N128" s="399" t="s">
        <v>447</v>
      </c>
      <c r="O128" s="399" t="s">
        <v>447</v>
      </c>
      <c r="P128" s="399" t="s">
        <v>447</v>
      </c>
      <c r="Q128" s="401">
        <f>SUM(R128:T128)</f>
        <v>0</v>
      </c>
      <c r="R128" s="399" t="s">
        <v>447</v>
      </c>
      <c r="S128" s="399" t="s">
        <v>447</v>
      </c>
      <c r="T128" s="399" t="s">
        <v>447</v>
      </c>
      <c r="U128" s="401">
        <f>SUM(V128:X128)</f>
        <v>0</v>
      </c>
      <c r="V128" s="399" t="s">
        <v>447</v>
      </c>
      <c r="W128" s="399" t="s">
        <v>447</v>
      </c>
      <c r="X128" s="399" t="s">
        <v>447</v>
      </c>
    </row>
    <row r="129" spans="1:24" ht="15">
      <c r="A129" s="340"/>
      <c r="B129" s="405"/>
      <c r="C129" s="404"/>
      <c r="D129" s="351"/>
      <c r="E129" s="346" t="s">
        <v>650</v>
      </c>
      <c r="F129" s="346" t="s">
        <v>538</v>
      </c>
      <c r="G129" s="346" t="s">
        <v>241</v>
      </c>
      <c r="H129" s="346" t="s">
        <v>367</v>
      </c>
      <c r="I129" s="401">
        <f>SUM(J129:L129)</f>
        <v>0</v>
      </c>
      <c r="J129" s="399" t="s">
        <v>447</v>
      </c>
      <c r="K129" s="399" t="s">
        <v>447</v>
      </c>
      <c r="L129" s="399" t="s">
        <v>447</v>
      </c>
      <c r="M129" s="401">
        <f>SUM(N129:P129)</f>
        <v>0</v>
      </c>
      <c r="N129" s="399" t="s">
        <v>447</v>
      </c>
      <c r="O129" s="399" t="s">
        <v>447</v>
      </c>
      <c r="P129" s="399" t="s">
        <v>447</v>
      </c>
      <c r="Q129" s="401">
        <f>SUM(R129:T129)</f>
        <v>0</v>
      </c>
      <c r="R129" s="399" t="s">
        <v>447</v>
      </c>
      <c r="S129" s="399" t="s">
        <v>447</v>
      </c>
      <c r="T129" s="399" t="s">
        <v>447</v>
      </c>
      <c r="U129" s="401">
        <f>SUM(V129:X129)</f>
        <v>0</v>
      </c>
      <c r="V129" s="399" t="s">
        <v>447</v>
      </c>
      <c r="W129" s="399" t="s">
        <v>447</v>
      </c>
      <c r="X129" s="399" t="s">
        <v>447</v>
      </c>
    </row>
    <row r="130" spans="1:24" ht="15">
      <c r="A130" s="340"/>
      <c r="B130" s="405"/>
      <c r="C130" s="404"/>
      <c r="D130" s="351"/>
      <c r="E130" s="346" t="s">
        <v>650</v>
      </c>
      <c r="F130" s="346" t="s">
        <v>538</v>
      </c>
      <c r="G130" s="346" t="s">
        <v>241</v>
      </c>
      <c r="H130" s="346" t="s">
        <v>366</v>
      </c>
      <c r="I130" s="401">
        <f>SUM(J130:L130)</f>
        <v>0</v>
      </c>
      <c r="J130" s="399" t="s">
        <v>447</v>
      </c>
      <c r="K130" s="399" t="s">
        <v>447</v>
      </c>
      <c r="L130" s="399" t="s">
        <v>447</v>
      </c>
      <c r="M130" s="401">
        <f>SUM(N130:P130)</f>
        <v>0</v>
      </c>
      <c r="N130" s="399" t="s">
        <v>447</v>
      </c>
      <c r="O130" s="399" t="s">
        <v>447</v>
      </c>
      <c r="P130" s="399" t="s">
        <v>447</v>
      </c>
      <c r="Q130" s="401">
        <f>SUM(R130:T130)</f>
        <v>0</v>
      </c>
      <c r="R130" s="399" t="s">
        <v>447</v>
      </c>
      <c r="S130" s="399" t="s">
        <v>447</v>
      </c>
      <c r="T130" s="399" t="s">
        <v>447</v>
      </c>
      <c r="U130" s="401">
        <f>SUM(V130:X130)</f>
        <v>0</v>
      </c>
      <c r="V130" s="399" t="s">
        <v>447</v>
      </c>
      <c r="W130" s="399" t="s">
        <v>447</v>
      </c>
      <c r="X130" s="399" t="s">
        <v>447</v>
      </c>
    </row>
    <row r="131" spans="1:24" ht="15">
      <c r="A131" s="340"/>
      <c r="B131" s="403"/>
      <c r="C131" s="402"/>
      <c r="D131" s="348"/>
      <c r="E131" s="346" t="s">
        <v>650</v>
      </c>
      <c r="F131" s="346" t="s">
        <v>538</v>
      </c>
      <c r="G131" s="346" t="s">
        <v>241</v>
      </c>
      <c r="H131" s="346" t="s">
        <v>365</v>
      </c>
      <c r="I131" s="401">
        <f>SUM(J131:L131)</f>
        <v>0</v>
      </c>
      <c r="J131" s="399" t="s">
        <v>447</v>
      </c>
      <c r="K131" s="399" t="s">
        <v>447</v>
      </c>
      <c r="L131" s="399" t="s">
        <v>447</v>
      </c>
      <c r="M131" s="401">
        <f>SUM(N131:P131)</f>
        <v>0</v>
      </c>
      <c r="N131" s="399" t="s">
        <v>447</v>
      </c>
      <c r="O131" s="399" t="s">
        <v>447</v>
      </c>
      <c r="P131" s="399" t="s">
        <v>447</v>
      </c>
      <c r="Q131" s="401">
        <f>SUM(R131:T131)</f>
        <v>0</v>
      </c>
      <c r="R131" s="399" t="s">
        <v>447</v>
      </c>
      <c r="S131" s="399" t="s">
        <v>447</v>
      </c>
      <c r="T131" s="399" t="s">
        <v>447</v>
      </c>
      <c r="U131" s="401">
        <f>SUM(V131:X131)</f>
        <v>0</v>
      </c>
      <c r="V131" s="399" t="s">
        <v>447</v>
      </c>
      <c r="W131" s="399" t="s">
        <v>447</v>
      </c>
      <c r="X131" s="399" t="s">
        <v>447</v>
      </c>
    </row>
    <row r="132" spans="1:24" ht="15">
      <c r="A132" s="340"/>
      <c r="B132" s="407" t="s">
        <v>191</v>
      </c>
      <c r="C132" s="406"/>
      <c r="D132" s="354" t="s">
        <v>190</v>
      </c>
      <c r="E132" s="346" t="s">
        <v>649</v>
      </c>
      <c r="F132" s="346" t="s">
        <v>538</v>
      </c>
      <c r="G132" s="346" t="s">
        <v>241</v>
      </c>
      <c r="H132" s="346" t="s">
        <v>541</v>
      </c>
      <c r="I132" s="401">
        <f>SUM(J132:L132)</f>
        <v>0</v>
      </c>
      <c r="J132" s="400">
        <v>0</v>
      </c>
      <c r="K132" s="400" t="s">
        <v>447</v>
      </c>
      <c r="L132" s="400" t="s">
        <v>447</v>
      </c>
      <c r="M132" s="401">
        <f>SUM(N132:P132)</f>
        <v>0</v>
      </c>
      <c r="N132" s="400">
        <v>0</v>
      </c>
      <c r="O132" s="400" t="s">
        <v>447</v>
      </c>
      <c r="P132" s="400" t="s">
        <v>447</v>
      </c>
      <c r="Q132" s="401">
        <f>SUM(R132:T132)</f>
        <v>0</v>
      </c>
      <c r="R132" s="400">
        <v>0</v>
      </c>
      <c r="S132" s="400" t="s">
        <v>447</v>
      </c>
      <c r="T132" s="400" t="s">
        <v>447</v>
      </c>
      <c r="U132" s="401">
        <f>SUM(V132:X132)</f>
        <v>0</v>
      </c>
      <c r="V132" s="400">
        <v>0</v>
      </c>
      <c r="W132" s="400" t="s">
        <v>447</v>
      </c>
      <c r="X132" s="400" t="s">
        <v>447</v>
      </c>
    </row>
    <row r="133" spans="1:24" ht="15">
      <c r="A133" s="340"/>
      <c r="B133" s="405"/>
      <c r="C133" s="404"/>
      <c r="D133" s="351"/>
      <c r="E133" s="346" t="s">
        <v>649</v>
      </c>
      <c r="F133" s="346" t="s">
        <v>538</v>
      </c>
      <c r="G133" s="346" t="s">
        <v>241</v>
      </c>
      <c r="H133" s="346" t="s">
        <v>291</v>
      </c>
      <c r="I133" s="401">
        <f>SUM(J133:L133)</f>
        <v>0</v>
      </c>
      <c r="J133" s="399">
        <v>0</v>
      </c>
      <c r="K133" s="399" t="s">
        <v>447</v>
      </c>
      <c r="L133" s="399" t="s">
        <v>447</v>
      </c>
      <c r="M133" s="401">
        <f>SUM(N133:P133)</f>
        <v>0</v>
      </c>
      <c r="N133" s="399">
        <v>0</v>
      </c>
      <c r="O133" s="399" t="s">
        <v>447</v>
      </c>
      <c r="P133" s="399" t="s">
        <v>447</v>
      </c>
      <c r="Q133" s="401">
        <f>SUM(R133:T133)</f>
        <v>0</v>
      </c>
      <c r="R133" s="399">
        <v>0</v>
      </c>
      <c r="S133" s="399" t="s">
        <v>447</v>
      </c>
      <c r="T133" s="399" t="s">
        <v>447</v>
      </c>
      <c r="U133" s="401">
        <f>SUM(V133:X133)</f>
        <v>0</v>
      </c>
      <c r="V133" s="399">
        <v>0</v>
      </c>
      <c r="W133" s="399" t="s">
        <v>447</v>
      </c>
      <c r="X133" s="399" t="s">
        <v>447</v>
      </c>
    </row>
    <row r="134" spans="1:24" ht="15">
      <c r="A134" s="340"/>
      <c r="B134" s="405"/>
      <c r="C134" s="404"/>
      <c r="D134" s="351"/>
      <c r="E134" s="346" t="s">
        <v>649</v>
      </c>
      <c r="F134" s="346" t="s">
        <v>538</v>
      </c>
      <c r="G134" s="346" t="s">
        <v>241</v>
      </c>
      <c r="H134" s="346" t="s">
        <v>540</v>
      </c>
      <c r="I134" s="401">
        <f>SUM(J134:L134)</f>
        <v>0</v>
      </c>
      <c r="J134" s="399" t="s">
        <v>447</v>
      </c>
      <c r="K134" s="399" t="s">
        <v>447</v>
      </c>
      <c r="L134" s="399" t="s">
        <v>447</v>
      </c>
      <c r="M134" s="401">
        <f>SUM(N134:P134)</f>
        <v>0</v>
      </c>
      <c r="N134" s="399" t="s">
        <v>447</v>
      </c>
      <c r="O134" s="399" t="s">
        <v>447</v>
      </c>
      <c r="P134" s="399" t="s">
        <v>447</v>
      </c>
      <c r="Q134" s="401">
        <f>SUM(R134:T134)</f>
        <v>0</v>
      </c>
      <c r="R134" s="399" t="s">
        <v>447</v>
      </c>
      <c r="S134" s="399" t="s">
        <v>447</v>
      </c>
      <c r="T134" s="399" t="s">
        <v>447</v>
      </c>
      <c r="U134" s="401">
        <f>SUM(V134:X134)</f>
        <v>0</v>
      </c>
      <c r="V134" s="399" t="s">
        <v>447</v>
      </c>
      <c r="W134" s="399" t="s">
        <v>447</v>
      </c>
      <c r="X134" s="399" t="s">
        <v>447</v>
      </c>
    </row>
    <row r="135" spans="1:24" ht="15">
      <c r="A135" s="340"/>
      <c r="B135" s="405"/>
      <c r="C135" s="404"/>
      <c r="D135" s="351"/>
      <c r="E135" s="346" t="s">
        <v>649</v>
      </c>
      <c r="F135" s="346" t="s">
        <v>538</v>
      </c>
      <c r="G135" s="346" t="s">
        <v>241</v>
      </c>
      <c r="H135" s="346" t="s">
        <v>519</v>
      </c>
      <c r="I135" s="401">
        <f>SUM(J135:L135)</f>
        <v>0</v>
      </c>
      <c r="J135" s="399" t="s">
        <v>447</v>
      </c>
      <c r="K135" s="399" t="s">
        <v>447</v>
      </c>
      <c r="L135" s="399" t="s">
        <v>447</v>
      </c>
      <c r="M135" s="401">
        <f>SUM(N135:P135)</f>
        <v>0</v>
      </c>
      <c r="N135" s="399" t="s">
        <v>447</v>
      </c>
      <c r="O135" s="399" t="s">
        <v>447</v>
      </c>
      <c r="P135" s="399" t="s">
        <v>447</v>
      </c>
      <c r="Q135" s="401">
        <f>SUM(R135:T135)</f>
        <v>0</v>
      </c>
      <c r="R135" s="399" t="s">
        <v>447</v>
      </c>
      <c r="S135" s="399" t="s">
        <v>447</v>
      </c>
      <c r="T135" s="399" t="s">
        <v>447</v>
      </c>
      <c r="U135" s="401">
        <f>SUM(V135:X135)</f>
        <v>0</v>
      </c>
      <c r="V135" s="399" t="s">
        <v>447</v>
      </c>
      <c r="W135" s="399" t="s">
        <v>447</v>
      </c>
      <c r="X135" s="399" t="s">
        <v>447</v>
      </c>
    </row>
    <row r="136" spans="1:24" ht="15">
      <c r="A136" s="340"/>
      <c r="B136" s="405"/>
      <c r="C136" s="404"/>
      <c r="D136" s="351"/>
      <c r="E136" s="346" t="s">
        <v>649</v>
      </c>
      <c r="F136" s="346" t="s">
        <v>538</v>
      </c>
      <c r="G136" s="346" t="s">
        <v>241</v>
      </c>
      <c r="H136" s="346" t="s">
        <v>518</v>
      </c>
      <c r="I136" s="401">
        <f>SUM(J136:L136)</f>
        <v>0</v>
      </c>
      <c r="J136" s="399" t="s">
        <v>447</v>
      </c>
      <c r="K136" s="399" t="s">
        <v>447</v>
      </c>
      <c r="L136" s="399" t="s">
        <v>447</v>
      </c>
      <c r="M136" s="401">
        <f>SUM(N136:P136)</f>
        <v>0</v>
      </c>
      <c r="N136" s="399" t="s">
        <v>447</v>
      </c>
      <c r="O136" s="399" t="s">
        <v>447</v>
      </c>
      <c r="P136" s="399" t="s">
        <v>447</v>
      </c>
      <c r="Q136" s="401">
        <f>SUM(R136:T136)</f>
        <v>0</v>
      </c>
      <c r="R136" s="399" t="s">
        <v>447</v>
      </c>
      <c r="S136" s="399" t="s">
        <v>447</v>
      </c>
      <c r="T136" s="399" t="s">
        <v>447</v>
      </c>
      <c r="U136" s="401">
        <f>SUM(V136:X136)</f>
        <v>0</v>
      </c>
      <c r="V136" s="399" t="s">
        <v>447</v>
      </c>
      <c r="W136" s="399" t="s">
        <v>447</v>
      </c>
      <c r="X136" s="399" t="s">
        <v>447</v>
      </c>
    </row>
    <row r="137" spans="1:24" ht="15">
      <c r="A137" s="340"/>
      <c r="B137" s="405"/>
      <c r="C137" s="404"/>
      <c r="D137" s="351"/>
      <c r="E137" s="346" t="s">
        <v>649</v>
      </c>
      <c r="F137" s="346" t="s">
        <v>538</v>
      </c>
      <c r="G137" s="346" t="s">
        <v>241</v>
      </c>
      <c r="H137" s="346" t="s">
        <v>367</v>
      </c>
      <c r="I137" s="401">
        <f>SUM(J137:L137)</f>
        <v>0</v>
      </c>
      <c r="J137" s="399" t="s">
        <v>447</v>
      </c>
      <c r="K137" s="399" t="s">
        <v>447</v>
      </c>
      <c r="L137" s="399" t="s">
        <v>447</v>
      </c>
      <c r="M137" s="401">
        <f>SUM(N137:P137)</f>
        <v>0</v>
      </c>
      <c r="N137" s="399" t="s">
        <v>447</v>
      </c>
      <c r="O137" s="399" t="s">
        <v>447</v>
      </c>
      <c r="P137" s="399" t="s">
        <v>447</v>
      </c>
      <c r="Q137" s="401">
        <f>SUM(R137:T137)</f>
        <v>0</v>
      </c>
      <c r="R137" s="399" t="s">
        <v>447</v>
      </c>
      <c r="S137" s="399" t="s">
        <v>447</v>
      </c>
      <c r="T137" s="399" t="s">
        <v>447</v>
      </c>
      <c r="U137" s="401">
        <f>SUM(V137:X137)</f>
        <v>0</v>
      </c>
      <c r="V137" s="399" t="s">
        <v>447</v>
      </c>
      <c r="W137" s="399" t="s">
        <v>447</v>
      </c>
      <c r="X137" s="399" t="s">
        <v>447</v>
      </c>
    </row>
    <row r="138" spans="1:24" ht="15">
      <c r="A138" s="340"/>
      <c r="B138" s="405"/>
      <c r="C138" s="404"/>
      <c r="D138" s="351"/>
      <c r="E138" s="346" t="s">
        <v>649</v>
      </c>
      <c r="F138" s="346" t="s">
        <v>538</v>
      </c>
      <c r="G138" s="346" t="s">
        <v>241</v>
      </c>
      <c r="H138" s="346" t="s">
        <v>366</v>
      </c>
      <c r="I138" s="401">
        <f>SUM(J138:L138)</f>
        <v>0</v>
      </c>
      <c r="J138" s="399" t="s">
        <v>447</v>
      </c>
      <c r="K138" s="399" t="s">
        <v>447</v>
      </c>
      <c r="L138" s="399" t="s">
        <v>447</v>
      </c>
      <c r="M138" s="401">
        <f>SUM(N138:P138)</f>
        <v>0</v>
      </c>
      <c r="N138" s="399" t="s">
        <v>447</v>
      </c>
      <c r="O138" s="399" t="s">
        <v>447</v>
      </c>
      <c r="P138" s="399" t="s">
        <v>447</v>
      </c>
      <c r="Q138" s="401">
        <f>SUM(R138:T138)</f>
        <v>0</v>
      </c>
      <c r="R138" s="399" t="s">
        <v>447</v>
      </c>
      <c r="S138" s="399" t="s">
        <v>447</v>
      </c>
      <c r="T138" s="399" t="s">
        <v>447</v>
      </c>
      <c r="U138" s="401">
        <f>SUM(V138:X138)</f>
        <v>0</v>
      </c>
      <c r="V138" s="399" t="s">
        <v>447</v>
      </c>
      <c r="W138" s="399" t="s">
        <v>447</v>
      </c>
      <c r="X138" s="399" t="s">
        <v>447</v>
      </c>
    </row>
    <row r="139" spans="1:24" ht="15">
      <c r="A139" s="340"/>
      <c r="B139" s="403"/>
      <c r="C139" s="402"/>
      <c r="D139" s="348"/>
      <c r="E139" s="346" t="s">
        <v>649</v>
      </c>
      <c r="F139" s="346" t="s">
        <v>538</v>
      </c>
      <c r="G139" s="346" t="s">
        <v>241</v>
      </c>
      <c r="H139" s="346" t="s">
        <v>365</v>
      </c>
      <c r="I139" s="401">
        <f>SUM(J139:L139)</f>
        <v>0</v>
      </c>
      <c r="J139" s="399" t="s">
        <v>447</v>
      </c>
      <c r="K139" s="399" t="s">
        <v>447</v>
      </c>
      <c r="L139" s="399" t="s">
        <v>447</v>
      </c>
      <c r="M139" s="401">
        <f>SUM(N139:P139)</f>
        <v>0</v>
      </c>
      <c r="N139" s="399" t="s">
        <v>447</v>
      </c>
      <c r="O139" s="399" t="s">
        <v>447</v>
      </c>
      <c r="P139" s="399" t="s">
        <v>447</v>
      </c>
      <c r="Q139" s="401">
        <f>SUM(R139:T139)</f>
        <v>0</v>
      </c>
      <c r="R139" s="399" t="s">
        <v>447</v>
      </c>
      <c r="S139" s="399" t="s">
        <v>447</v>
      </c>
      <c r="T139" s="399" t="s">
        <v>447</v>
      </c>
      <c r="U139" s="401">
        <f>SUM(V139:X139)</f>
        <v>0</v>
      </c>
      <c r="V139" s="399" t="s">
        <v>447</v>
      </c>
      <c r="W139" s="399" t="s">
        <v>447</v>
      </c>
      <c r="X139" s="399" t="s">
        <v>447</v>
      </c>
    </row>
    <row r="140" spans="1:24" ht="15">
      <c r="A140" s="340"/>
      <c r="B140" s="407" t="s">
        <v>648</v>
      </c>
      <c r="C140" s="406"/>
      <c r="D140" s="354" t="s">
        <v>647</v>
      </c>
      <c r="E140" s="346" t="s">
        <v>646</v>
      </c>
      <c r="F140" s="346" t="s">
        <v>538</v>
      </c>
      <c r="G140" s="346" t="s">
        <v>241</v>
      </c>
      <c r="H140" s="346" t="s">
        <v>541</v>
      </c>
      <c r="I140" s="401">
        <f>SUM(J140:L140)</f>
        <v>0</v>
      </c>
      <c r="J140" s="400" t="s">
        <v>447</v>
      </c>
      <c r="K140" s="400" t="s">
        <v>447</v>
      </c>
      <c r="L140" s="400" t="s">
        <v>447</v>
      </c>
      <c r="M140" s="401">
        <f>SUM(N140:P140)</f>
        <v>0</v>
      </c>
      <c r="N140" s="400" t="s">
        <v>447</v>
      </c>
      <c r="O140" s="400" t="s">
        <v>447</v>
      </c>
      <c r="P140" s="400" t="s">
        <v>447</v>
      </c>
      <c r="Q140" s="401">
        <f>SUM(R140:T140)</f>
        <v>0</v>
      </c>
      <c r="R140" s="400" t="s">
        <v>447</v>
      </c>
      <c r="S140" s="400" t="s">
        <v>447</v>
      </c>
      <c r="T140" s="400" t="s">
        <v>447</v>
      </c>
      <c r="U140" s="401">
        <f>SUM(V140:X140)</f>
        <v>0</v>
      </c>
      <c r="V140" s="400" t="s">
        <v>447</v>
      </c>
      <c r="W140" s="400" t="s">
        <v>447</v>
      </c>
      <c r="X140" s="400" t="s">
        <v>447</v>
      </c>
    </row>
    <row r="141" spans="1:24" ht="15">
      <c r="A141" s="340"/>
      <c r="B141" s="405"/>
      <c r="C141" s="404"/>
      <c r="D141" s="351"/>
      <c r="E141" s="346" t="s">
        <v>646</v>
      </c>
      <c r="F141" s="346" t="s">
        <v>538</v>
      </c>
      <c r="G141" s="346" t="s">
        <v>241</v>
      </c>
      <c r="H141" s="346" t="s">
        <v>291</v>
      </c>
      <c r="I141" s="401">
        <f>SUM(J141:L141)</f>
        <v>0</v>
      </c>
      <c r="J141" s="399" t="s">
        <v>447</v>
      </c>
      <c r="K141" s="399" t="s">
        <v>447</v>
      </c>
      <c r="L141" s="399" t="s">
        <v>447</v>
      </c>
      <c r="M141" s="401">
        <f>SUM(N141:P141)</f>
        <v>0</v>
      </c>
      <c r="N141" s="399" t="s">
        <v>447</v>
      </c>
      <c r="O141" s="399" t="s">
        <v>447</v>
      </c>
      <c r="P141" s="399" t="s">
        <v>447</v>
      </c>
      <c r="Q141" s="401">
        <f>SUM(R141:T141)</f>
        <v>0</v>
      </c>
      <c r="R141" s="399" t="s">
        <v>447</v>
      </c>
      <c r="S141" s="399" t="s">
        <v>447</v>
      </c>
      <c r="T141" s="399" t="s">
        <v>447</v>
      </c>
      <c r="U141" s="401">
        <f>SUM(V141:X141)</f>
        <v>0</v>
      </c>
      <c r="V141" s="399" t="s">
        <v>447</v>
      </c>
      <c r="W141" s="399" t="s">
        <v>447</v>
      </c>
      <c r="X141" s="399" t="s">
        <v>447</v>
      </c>
    </row>
    <row r="142" spans="1:24" ht="15">
      <c r="A142" s="340"/>
      <c r="B142" s="405"/>
      <c r="C142" s="404"/>
      <c r="D142" s="351"/>
      <c r="E142" s="346" t="s">
        <v>646</v>
      </c>
      <c r="F142" s="346" t="s">
        <v>538</v>
      </c>
      <c r="G142" s="346" t="s">
        <v>241</v>
      </c>
      <c r="H142" s="346" t="s">
        <v>540</v>
      </c>
      <c r="I142" s="401">
        <f>SUM(J142:L142)</f>
        <v>0</v>
      </c>
      <c r="J142" s="399" t="s">
        <v>447</v>
      </c>
      <c r="K142" s="399" t="s">
        <v>447</v>
      </c>
      <c r="L142" s="399" t="s">
        <v>447</v>
      </c>
      <c r="M142" s="401">
        <f>SUM(N142:P142)</f>
        <v>0</v>
      </c>
      <c r="N142" s="399" t="s">
        <v>447</v>
      </c>
      <c r="O142" s="399" t="s">
        <v>447</v>
      </c>
      <c r="P142" s="399" t="s">
        <v>447</v>
      </c>
      <c r="Q142" s="401">
        <f>SUM(R142:T142)</f>
        <v>0</v>
      </c>
      <c r="R142" s="399" t="s">
        <v>447</v>
      </c>
      <c r="S142" s="399" t="s">
        <v>447</v>
      </c>
      <c r="T142" s="399" t="s">
        <v>447</v>
      </c>
      <c r="U142" s="401">
        <f>SUM(V142:X142)</f>
        <v>0</v>
      </c>
      <c r="V142" s="399" t="s">
        <v>447</v>
      </c>
      <c r="W142" s="399" t="s">
        <v>447</v>
      </c>
      <c r="X142" s="399" t="s">
        <v>447</v>
      </c>
    </row>
    <row r="143" spans="1:24" ht="15">
      <c r="A143" s="340"/>
      <c r="B143" s="405"/>
      <c r="C143" s="404"/>
      <c r="D143" s="351"/>
      <c r="E143" s="346" t="s">
        <v>646</v>
      </c>
      <c r="F143" s="346" t="s">
        <v>538</v>
      </c>
      <c r="G143" s="346" t="s">
        <v>241</v>
      </c>
      <c r="H143" s="346" t="s">
        <v>519</v>
      </c>
      <c r="I143" s="401">
        <f>SUM(J143:L143)</f>
        <v>0</v>
      </c>
      <c r="J143" s="399" t="s">
        <v>447</v>
      </c>
      <c r="K143" s="399" t="s">
        <v>447</v>
      </c>
      <c r="L143" s="399" t="s">
        <v>447</v>
      </c>
      <c r="M143" s="401">
        <f>SUM(N143:P143)</f>
        <v>0</v>
      </c>
      <c r="N143" s="399" t="s">
        <v>447</v>
      </c>
      <c r="O143" s="399" t="s">
        <v>447</v>
      </c>
      <c r="P143" s="399" t="s">
        <v>447</v>
      </c>
      <c r="Q143" s="401">
        <f>SUM(R143:T143)</f>
        <v>0</v>
      </c>
      <c r="R143" s="399" t="s">
        <v>447</v>
      </c>
      <c r="S143" s="399" t="s">
        <v>447</v>
      </c>
      <c r="T143" s="399" t="s">
        <v>447</v>
      </c>
      <c r="U143" s="401">
        <f>SUM(V143:X143)</f>
        <v>0</v>
      </c>
      <c r="V143" s="399" t="s">
        <v>447</v>
      </c>
      <c r="W143" s="399" t="s">
        <v>447</v>
      </c>
      <c r="X143" s="399" t="s">
        <v>447</v>
      </c>
    </row>
    <row r="144" spans="1:24" ht="15">
      <c r="A144" s="340"/>
      <c r="B144" s="405"/>
      <c r="C144" s="404"/>
      <c r="D144" s="351"/>
      <c r="E144" s="346" t="s">
        <v>646</v>
      </c>
      <c r="F144" s="346" t="s">
        <v>538</v>
      </c>
      <c r="G144" s="346" t="s">
        <v>241</v>
      </c>
      <c r="H144" s="346" t="s">
        <v>518</v>
      </c>
      <c r="I144" s="401">
        <f>SUM(J144:L144)</f>
        <v>0</v>
      </c>
      <c r="J144" s="399" t="s">
        <v>447</v>
      </c>
      <c r="K144" s="399" t="s">
        <v>447</v>
      </c>
      <c r="L144" s="399" t="s">
        <v>447</v>
      </c>
      <c r="M144" s="401">
        <f>SUM(N144:P144)</f>
        <v>0</v>
      </c>
      <c r="N144" s="399" t="s">
        <v>447</v>
      </c>
      <c r="O144" s="399" t="s">
        <v>447</v>
      </c>
      <c r="P144" s="399" t="s">
        <v>447</v>
      </c>
      <c r="Q144" s="401">
        <f>SUM(R144:T144)</f>
        <v>0</v>
      </c>
      <c r="R144" s="399" t="s">
        <v>447</v>
      </c>
      <c r="S144" s="399" t="s">
        <v>447</v>
      </c>
      <c r="T144" s="399" t="s">
        <v>447</v>
      </c>
      <c r="U144" s="401">
        <f>SUM(V144:X144)</f>
        <v>0</v>
      </c>
      <c r="V144" s="399" t="s">
        <v>447</v>
      </c>
      <c r="W144" s="399" t="s">
        <v>447</v>
      </c>
      <c r="X144" s="399" t="s">
        <v>447</v>
      </c>
    </row>
    <row r="145" spans="1:24" ht="15">
      <c r="A145" s="340"/>
      <c r="B145" s="405"/>
      <c r="C145" s="404"/>
      <c r="D145" s="351"/>
      <c r="E145" s="346" t="s">
        <v>646</v>
      </c>
      <c r="F145" s="346" t="s">
        <v>538</v>
      </c>
      <c r="G145" s="346" t="s">
        <v>241</v>
      </c>
      <c r="H145" s="346" t="s">
        <v>367</v>
      </c>
      <c r="I145" s="401">
        <f>SUM(J145:L145)</f>
        <v>0</v>
      </c>
      <c r="J145" s="399" t="s">
        <v>447</v>
      </c>
      <c r="K145" s="399" t="s">
        <v>447</v>
      </c>
      <c r="L145" s="399" t="s">
        <v>447</v>
      </c>
      <c r="M145" s="401">
        <f>SUM(N145:P145)</f>
        <v>0</v>
      </c>
      <c r="N145" s="399" t="s">
        <v>447</v>
      </c>
      <c r="O145" s="399" t="s">
        <v>447</v>
      </c>
      <c r="P145" s="399" t="s">
        <v>447</v>
      </c>
      <c r="Q145" s="401">
        <f>SUM(R145:T145)</f>
        <v>0</v>
      </c>
      <c r="R145" s="399" t="s">
        <v>447</v>
      </c>
      <c r="S145" s="399" t="s">
        <v>447</v>
      </c>
      <c r="T145" s="399" t="s">
        <v>447</v>
      </c>
      <c r="U145" s="401">
        <f>SUM(V145:X145)</f>
        <v>0</v>
      </c>
      <c r="V145" s="399" t="s">
        <v>447</v>
      </c>
      <c r="W145" s="399" t="s">
        <v>447</v>
      </c>
      <c r="X145" s="399" t="s">
        <v>447</v>
      </c>
    </row>
    <row r="146" spans="1:24" ht="15">
      <c r="A146" s="340"/>
      <c r="B146" s="405"/>
      <c r="C146" s="404"/>
      <c r="D146" s="351"/>
      <c r="E146" s="346" t="s">
        <v>646</v>
      </c>
      <c r="F146" s="346" t="s">
        <v>538</v>
      </c>
      <c r="G146" s="346" t="s">
        <v>241</v>
      </c>
      <c r="H146" s="346" t="s">
        <v>366</v>
      </c>
      <c r="I146" s="401">
        <f>SUM(J146:L146)</f>
        <v>0</v>
      </c>
      <c r="J146" s="399" t="s">
        <v>447</v>
      </c>
      <c r="K146" s="399" t="s">
        <v>447</v>
      </c>
      <c r="L146" s="399" t="s">
        <v>447</v>
      </c>
      <c r="M146" s="401">
        <f>SUM(N146:P146)</f>
        <v>0</v>
      </c>
      <c r="N146" s="399" t="s">
        <v>447</v>
      </c>
      <c r="O146" s="399" t="s">
        <v>447</v>
      </c>
      <c r="P146" s="399" t="s">
        <v>447</v>
      </c>
      <c r="Q146" s="401">
        <f>SUM(R146:T146)</f>
        <v>0</v>
      </c>
      <c r="R146" s="399" t="s">
        <v>447</v>
      </c>
      <c r="S146" s="399" t="s">
        <v>447</v>
      </c>
      <c r="T146" s="399" t="s">
        <v>447</v>
      </c>
      <c r="U146" s="401">
        <f>SUM(V146:X146)</f>
        <v>0</v>
      </c>
      <c r="V146" s="399" t="s">
        <v>447</v>
      </c>
      <c r="W146" s="399" t="s">
        <v>447</v>
      </c>
      <c r="X146" s="399" t="s">
        <v>447</v>
      </c>
    </row>
    <row r="147" spans="1:24" ht="15">
      <c r="A147" s="340"/>
      <c r="B147" s="403"/>
      <c r="C147" s="402"/>
      <c r="D147" s="348"/>
      <c r="E147" s="346" t="s">
        <v>646</v>
      </c>
      <c r="F147" s="346" t="s">
        <v>538</v>
      </c>
      <c r="G147" s="346" t="s">
        <v>241</v>
      </c>
      <c r="H147" s="346" t="s">
        <v>365</v>
      </c>
      <c r="I147" s="401">
        <f>SUM(J147:L147)</f>
        <v>0</v>
      </c>
      <c r="J147" s="399" t="s">
        <v>447</v>
      </c>
      <c r="K147" s="399" t="s">
        <v>447</v>
      </c>
      <c r="L147" s="399" t="s">
        <v>447</v>
      </c>
      <c r="M147" s="401">
        <f>SUM(N147:P147)</f>
        <v>0</v>
      </c>
      <c r="N147" s="399" t="s">
        <v>447</v>
      </c>
      <c r="O147" s="399" t="s">
        <v>447</v>
      </c>
      <c r="P147" s="399" t="s">
        <v>447</v>
      </c>
      <c r="Q147" s="401">
        <f>SUM(R147:T147)</f>
        <v>0</v>
      </c>
      <c r="R147" s="399" t="s">
        <v>447</v>
      </c>
      <c r="S147" s="399" t="s">
        <v>447</v>
      </c>
      <c r="T147" s="399" t="s">
        <v>447</v>
      </c>
      <c r="U147" s="401">
        <f>SUM(V147:X147)</f>
        <v>0</v>
      </c>
      <c r="V147" s="399" t="s">
        <v>447</v>
      </c>
      <c r="W147" s="399" t="s">
        <v>447</v>
      </c>
      <c r="X147" s="399" t="s">
        <v>447</v>
      </c>
    </row>
    <row r="148" spans="1:24" ht="15">
      <c r="A148" s="340"/>
      <c r="B148" s="407" t="s">
        <v>189</v>
      </c>
      <c r="C148" s="406"/>
      <c r="D148" s="354" t="s">
        <v>188</v>
      </c>
      <c r="E148" s="346" t="s">
        <v>645</v>
      </c>
      <c r="F148" s="346" t="s">
        <v>538</v>
      </c>
      <c r="G148" s="346" t="s">
        <v>241</v>
      </c>
      <c r="H148" s="346" t="s">
        <v>541</v>
      </c>
      <c r="I148" s="401">
        <f>SUM(J148:L148)</f>
        <v>0</v>
      </c>
      <c r="J148" s="400">
        <v>0</v>
      </c>
      <c r="K148" s="400" t="s">
        <v>447</v>
      </c>
      <c r="L148" s="400" t="s">
        <v>447</v>
      </c>
      <c r="M148" s="401">
        <f>SUM(N148:P148)</f>
        <v>0</v>
      </c>
      <c r="N148" s="400">
        <v>0</v>
      </c>
      <c r="O148" s="400" t="s">
        <v>447</v>
      </c>
      <c r="P148" s="400" t="s">
        <v>447</v>
      </c>
      <c r="Q148" s="401">
        <f>SUM(R148:T148)</f>
        <v>0</v>
      </c>
      <c r="R148" s="400">
        <v>0</v>
      </c>
      <c r="S148" s="400" t="s">
        <v>447</v>
      </c>
      <c r="T148" s="400" t="s">
        <v>447</v>
      </c>
      <c r="U148" s="401">
        <f>SUM(V148:X148)</f>
        <v>0</v>
      </c>
      <c r="V148" s="400">
        <v>0</v>
      </c>
      <c r="W148" s="400" t="s">
        <v>447</v>
      </c>
      <c r="X148" s="400" t="s">
        <v>447</v>
      </c>
    </row>
    <row r="149" spans="1:24" ht="15">
      <c r="A149" s="340"/>
      <c r="B149" s="405"/>
      <c r="C149" s="404"/>
      <c r="D149" s="351"/>
      <c r="E149" s="346" t="s">
        <v>645</v>
      </c>
      <c r="F149" s="346" t="s">
        <v>538</v>
      </c>
      <c r="G149" s="346" t="s">
        <v>241</v>
      </c>
      <c r="H149" s="346" t="s">
        <v>291</v>
      </c>
      <c r="I149" s="401">
        <f>SUM(J149:L149)</f>
        <v>0</v>
      </c>
      <c r="J149" s="399">
        <v>0</v>
      </c>
      <c r="K149" s="399" t="s">
        <v>447</v>
      </c>
      <c r="L149" s="399" t="s">
        <v>447</v>
      </c>
      <c r="M149" s="401">
        <f>SUM(N149:P149)</f>
        <v>0</v>
      </c>
      <c r="N149" s="399">
        <v>0</v>
      </c>
      <c r="O149" s="399" t="s">
        <v>447</v>
      </c>
      <c r="P149" s="399" t="s">
        <v>447</v>
      </c>
      <c r="Q149" s="401">
        <f>SUM(R149:T149)</f>
        <v>0</v>
      </c>
      <c r="R149" s="399">
        <v>0</v>
      </c>
      <c r="S149" s="399" t="s">
        <v>447</v>
      </c>
      <c r="T149" s="399" t="s">
        <v>447</v>
      </c>
      <c r="U149" s="401">
        <f>SUM(V149:X149)</f>
        <v>0</v>
      </c>
      <c r="V149" s="399">
        <v>0</v>
      </c>
      <c r="W149" s="399" t="s">
        <v>447</v>
      </c>
      <c r="X149" s="399" t="s">
        <v>447</v>
      </c>
    </row>
    <row r="150" spans="1:24" ht="15">
      <c r="A150" s="340"/>
      <c r="B150" s="405"/>
      <c r="C150" s="404"/>
      <c r="D150" s="351"/>
      <c r="E150" s="346" t="s">
        <v>645</v>
      </c>
      <c r="F150" s="346" t="s">
        <v>538</v>
      </c>
      <c r="G150" s="346" t="s">
        <v>241</v>
      </c>
      <c r="H150" s="346" t="s">
        <v>540</v>
      </c>
      <c r="I150" s="401">
        <f>SUM(J150:L150)</f>
        <v>0</v>
      </c>
      <c r="J150" s="399" t="s">
        <v>447</v>
      </c>
      <c r="K150" s="399" t="s">
        <v>447</v>
      </c>
      <c r="L150" s="399" t="s">
        <v>447</v>
      </c>
      <c r="M150" s="401">
        <f>SUM(N150:P150)</f>
        <v>0</v>
      </c>
      <c r="N150" s="399" t="s">
        <v>447</v>
      </c>
      <c r="O150" s="399" t="s">
        <v>447</v>
      </c>
      <c r="P150" s="399" t="s">
        <v>447</v>
      </c>
      <c r="Q150" s="401">
        <f>SUM(R150:T150)</f>
        <v>0</v>
      </c>
      <c r="R150" s="399" t="s">
        <v>447</v>
      </c>
      <c r="S150" s="399" t="s">
        <v>447</v>
      </c>
      <c r="T150" s="399" t="s">
        <v>447</v>
      </c>
      <c r="U150" s="401">
        <f>SUM(V150:X150)</f>
        <v>0</v>
      </c>
      <c r="V150" s="399" t="s">
        <v>447</v>
      </c>
      <c r="W150" s="399" t="s">
        <v>447</v>
      </c>
      <c r="X150" s="399" t="s">
        <v>447</v>
      </c>
    </row>
    <row r="151" spans="1:24" ht="15">
      <c r="A151" s="340"/>
      <c r="B151" s="405"/>
      <c r="C151" s="404"/>
      <c r="D151" s="351"/>
      <c r="E151" s="346" t="s">
        <v>645</v>
      </c>
      <c r="F151" s="346" t="s">
        <v>538</v>
      </c>
      <c r="G151" s="346" t="s">
        <v>241</v>
      </c>
      <c r="H151" s="346" t="s">
        <v>519</v>
      </c>
      <c r="I151" s="401">
        <f>SUM(J151:L151)</f>
        <v>0</v>
      </c>
      <c r="J151" s="399" t="s">
        <v>447</v>
      </c>
      <c r="K151" s="399" t="s">
        <v>447</v>
      </c>
      <c r="L151" s="399" t="s">
        <v>447</v>
      </c>
      <c r="M151" s="401">
        <f>SUM(N151:P151)</f>
        <v>0</v>
      </c>
      <c r="N151" s="399" t="s">
        <v>447</v>
      </c>
      <c r="O151" s="399" t="s">
        <v>447</v>
      </c>
      <c r="P151" s="399" t="s">
        <v>447</v>
      </c>
      <c r="Q151" s="401">
        <f>SUM(R151:T151)</f>
        <v>0</v>
      </c>
      <c r="R151" s="399" t="s">
        <v>447</v>
      </c>
      <c r="S151" s="399" t="s">
        <v>447</v>
      </c>
      <c r="T151" s="399" t="s">
        <v>447</v>
      </c>
      <c r="U151" s="401">
        <f>SUM(V151:X151)</f>
        <v>0</v>
      </c>
      <c r="V151" s="399" t="s">
        <v>447</v>
      </c>
      <c r="W151" s="399" t="s">
        <v>447</v>
      </c>
      <c r="X151" s="399" t="s">
        <v>447</v>
      </c>
    </row>
    <row r="152" spans="1:24" ht="15">
      <c r="A152" s="340"/>
      <c r="B152" s="405"/>
      <c r="C152" s="404"/>
      <c r="D152" s="351"/>
      <c r="E152" s="346" t="s">
        <v>645</v>
      </c>
      <c r="F152" s="346" t="s">
        <v>538</v>
      </c>
      <c r="G152" s="346" t="s">
        <v>241</v>
      </c>
      <c r="H152" s="346" t="s">
        <v>518</v>
      </c>
      <c r="I152" s="401">
        <f>SUM(J152:L152)</f>
        <v>0</v>
      </c>
      <c r="J152" s="399" t="s">
        <v>447</v>
      </c>
      <c r="K152" s="399" t="s">
        <v>447</v>
      </c>
      <c r="L152" s="399" t="s">
        <v>447</v>
      </c>
      <c r="M152" s="401">
        <f>SUM(N152:P152)</f>
        <v>0</v>
      </c>
      <c r="N152" s="399" t="s">
        <v>447</v>
      </c>
      <c r="O152" s="399" t="s">
        <v>447</v>
      </c>
      <c r="P152" s="399" t="s">
        <v>447</v>
      </c>
      <c r="Q152" s="401">
        <f>SUM(R152:T152)</f>
        <v>0</v>
      </c>
      <c r="R152" s="399" t="s">
        <v>447</v>
      </c>
      <c r="S152" s="399" t="s">
        <v>447</v>
      </c>
      <c r="T152" s="399" t="s">
        <v>447</v>
      </c>
      <c r="U152" s="401">
        <f>SUM(V152:X152)</f>
        <v>0</v>
      </c>
      <c r="V152" s="399" t="s">
        <v>447</v>
      </c>
      <c r="W152" s="399" t="s">
        <v>447</v>
      </c>
      <c r="X152" s="399" t="s">
        <v>447</v>
      </c>
    </row>
    <row r="153" spans="1:24" ht="15">
      <c r="A153" s="340"/>
      <c r="B153" s="405"/>
      <c r="C153" s="404"/>
      <c r="D153" s="351"/>
      <c r="E153" s="346" t="s">
        <v>645</v>
      </c>
      <c r="F153" s="346" t="s">
        <v>538</v>
      </c>
      <c r="G153" s="346" t="s">
        <v>241</v>
      </c>
      <c r="H153" s="346" t="s">
        <v>367</v>
      </c>
      <c r="I153" s="401">
        <f>SUM(J153:L153)</f>
        <v>0</v>
      </c>
      <c r="J153" s="399" t="s">
        <v>447</v>
      </c>
      <c r="K153" s="399" t="s">
        <v>447</v>
      </c>
      <c r="L153" s="399" t="s">
        <v>447</v>
      </c>
      <c r="M153" s="401">
        <f>SUM(N153:P153)</f>
        <v>0</v>
      </c>
      <c r="N153" s="399" t="s">
        <v>447</v>
      </c>
      <c r="O153" s="399" t="s">
        <v>447</v>
      </c>
      <c r="P153" s="399" t="s">
        <v>447</v>
      </c>
      <c r="Q153" s="401">
        <f>SUM(R153:T153)</f>
        <v>0</v>
      </c>
      <c r="R153" s="399" t="s">
        <v>447</v>
      </c>
      <c r="S153" s="399" t="s">
        <v>447</v>
      </c>
      <c r="T153" s="399" t="s">
        <v>447</v>
      </c>
      <c r="U153" s="401">
        <f>SUM(V153:X153)</f>
        <v>0</v>
      </c>
      <c r="V153" s="399" t="s">
        <v>447</v>
      </c>
      <c r="W153" s="399" t="s">
        <v>447</v>
      </c>
      <c r="X153" s="399" t="s">
        <v>447</v>
      </c>
    </row>
    <row r="154" spans="1:24" ht="15">
      <c r="A154" s="340"/>
      <c r="B154" s="405"/>
      <c r="C154" s="404"/>
      <c r="D154" s="351"/>
      <c r="E154" s="346" t="s">
        <v>645</v>
      </c>
      <c r="F154" s="346" t="s">
        <v>538</v>
      </c>
      <c r="G154" s="346" t="s">
        <v>241</v>
      </c>
      <c r="H154" s="346" t="s">
        <v>366</v>
      </c>
      <c r="I154" s="401">
        <f>SUM(J154:L154)</f>
        <v>0</v>
      </c>
      <c r="J154" s="399" t="s">
        <v>447</v>
      </c>
      <c r="K154" s="399" t="s">
        <v>447</v>
      </c>
      <c r="L154" s="399" t="s">
        <v>447</v>
      </c>
      <c r="M154" s="401">
        <f>SUM(N154:P154)</f>
        <v>0</v>
      </c>
      <c r="N154" s="399" t="s">
        <v>447</v>
      </c>
      <c r="O154" s="399" t="s">
        <v>447</v>
      </c>
      <c r="P154" s="399" t="s">
        <v>447</v>
      </c>
      <c r="Q154" s="401">
        <f>SUM(R154:T154)</f>
        <v>0</v>
      </c>
      <c r="R154" s="399" t="s">
        <v>447</v>
      </c>
      <c r="S154" s="399" t="s">
        <v>447</v>
      </c>
      <c r="T154" s="399" t="s">
        <v>447</v>
      </c>
      <c r="U154" s="401">
        <f>SUM(V154:X154)</f>
        <v>0</v>
      </c>
      <c r="V154" s="399" t="s">
        <v>447</v>
      </c>
      <c r="W154" s="399" t="s">
        <v>447</v>
      </c>
      <c r="X154" s="399" t="s">
        <v>447</v>
      </c>
    </row>
    <row r="155" spans="1:24" ht="15">
      <c r="A155" s="340"/>
      <c r="B155" s="403"/>
      <c r="C155" s="402"/>
      <c r="D155" s="348"/>
      <c r="E155" s="346" t="s">
        <v>645</v>
      </c>
      <c r="F155" s="346" t="s">
        <v>538</v>
      </c>
      <c r="G155" s="346" t="s">
        <v>241</v>
      </c>
      <c r="H155" s="346" t="s">
        <v>365</v>
      </c>
      <c r="I155" s="401">
        <f>SUM(J155:L155)</f>
        <v>0</v>
      </c>
      <c r="J155" s="399" t="s">
        <v>447</v>
      </c>
      <c r="K155" s="399" t="s">
        <v>447</v>
      </c>
      <c r="L155" s="399" t="s">
        <v>447</v>
      </c>
      <c r="M155" s="401">
        <f>SUM(N155:P155)</f>
        <v>0</v>
      </c>
      <c r="N155" s="399" t="s">
        <v>447</v>
      </c>
      <c r="O155" s="399" t="s">
        <v>447</v>
      </c>
      <c r="P155" s="399" t="s">
        <v>447</v>
      </c>
      <c r="Q155" s="401">
        <f>SUM(R155:T155)</f>
        <v>0</v>
      </c>
      <c r="R155" s="399" t="s">
        <v>447</v>
      </c>
      <c r="S155" s="399" t="s">
        <v>447</v>
      </c>
      <c r="T155" s="399" t="s">
        <v>447</v>
      </c>
      <c r="U155" s="401">
        <f>SUM(V155:X155)</f>
        <v>0</v>
      </c>
      <c r="V155" s="399" t="s">
        <v>447</v>
      </c>
      <c r="W155" s="399" t="s">
        <v>447</v>
      </c>
      <c r="X155" s="399" t="s">
        <v>447</v>
      </c>
    </row>
    <row r="156" spans="1:24" ht="15">
      <c r="A156" s="340"/>
      <c r="B156" s="407" t="s">
        <v>182</v>
      </c>
      <c r="C156" s="406"/>
      <c r="D156" s="354" t="s">
        <v>181</v>
      </c>
      <c r="E156" s="346" t="s">
        <v>241</v>
      </c>
      <c r="F156" s="346" t="s">
        <v>538</v>
      </c>
      <c r="G156" s="346" t="s">
        <v>241</v>
      </c>
      <c r="H156" s="346" t="s">
        <v>541</v>
      </c>
      <c r="I156" s="401">
        <f>SUM(J156:L156)</f>
        <v>0</v>
      </c>
      <c r="J156" s="400">
        <v>0</v>
      </c>
      <c r="K156" s="400" t="s">
        <v>447</v>
      </c>
      <c r="L156" s="400" t="s">
        <v>447</v>
      </c>
      <c r="M156" s="401">
        <f>SUM(N156:P156)</f>
        <v>0</v>
      </c>
      <c r="N156" s="400">
        <v>0</v>
      </c>
      <c r="O156" s="400" t="s">
        <v>447</v>
      </c>
      <c r="P156" s="400" t="s">
        <v>447</v>
      </c>
      <c r="Q156" s="401">
        <f>SUM(R156:T156)</f>
        <v>0</v>
      </c>
      <c r="R156" s="400">
        <v>0</v>
      </c>
      <c r="S156" s="400" t="s">
        <v>447</v>
      </c>
      <c r="T156" s="400" t="s">
        <v>447</v>
      </c>
      <c r="U156" s="400" t="s">
        <v>458</v>
      </c>
      <c r="V156" s="400" t="s">
        <v>458</v>
      </c>
      <c r="W156" s="400" t="s">
        <v>458</v>
      </c>
      <c r="X156" s="400" t="s">
        <v>458</v>
      </c>
    </row>
    <row r="157" spans="1:24" ht="15">
      <c r="A157" s="340"/>
      <c r="B157" s="405"/>
      <c r="C157" s="404"/>
      <c r="D157" s="351"/>
      <c r="E157" s="346" t="s">
        <v>241</v>
      </c>
      <c r="F157" s="346" t="s">
        <v>538</v>
      </c>
      <c r="G157" s="346" t="s">
        <v>241</v>
      </c>
      <c r="H157" s="346" t="s">
        <v>291</v>
      </c>
      <c r="I157" s="401">
        <f>SUM(J157:L157)</f>
        <v>0</v>
      </c>
      <c r="J157" s="400">
        <v>0</v>
      </c>
      <c r="K157" s="400" t="s">
        <v>447</v>
      </c>
      <c r="L157" s="400" t="s">
        <v>447</v>
      </c>
      <c r="M157" s="401">
        <f>SUM(N157:P157)</f>
        <v>0</v>
      </c>
      <c r="N157" s="400">
        <v>0</v>
      </c>
      <c r="O157" s="400" t="s">
        <v>447</v>
      </c>
      <c r="P157" s="400" t="s">
        <v>447</v>
      </c>
      <c r="Q157" s="401">
        <f>SUM(R157:T157)</f>
        <v>0</v>
      </c>
      <c r="R157" s="400">
        <v>0</v>
      </c>
      <c r="S157" s="400" t="s">
        <v>447</v>
      </c>
      <c r="T157" s="400" t="s">
        <v>447</v>
      </c>
      <c r="U157" s="400" t="s">
        <v>458</v>
      </c>
      <c r="V157" s="400" t="s">
        <v>458</v>
      </c>
      <c r="W157" s="400" t="s">
        <v>458</v>
      </c>
      <c r="X157" s="400" t="s">
        <v>458</v>
      </c>
    </row>
    <row r="158" spans="1:24" ht="15">
      <c r="A158" s="340"/>
      <c r="B158" s="405"/>
      <c r="C158" s="404"/>
      <c r="D158" s="351"/>
      <c r="E158" s="346" t="s">
        <v>241</v>
      </c>
      <c r="F158" s="346" t="s">
        <v>538</v>
      </c>
      <c r="G158" s="346" t="s">
        <v>241</v>
      </c>
      <c r="H158" s="346" t="s">
        <v>540</v>
      </c>
      <c r="I158" s="401">
        <f>SUM(J158:L158)</f>
        <v>0</v>
      </c>
      <c r="J158" s="400">
        <v>0</v>
      </c>
      <c r="K158" s="400" t="s">
        <v>447</v>
      </c>
      <c r="L158" s="400" t="s">
        <v>447</v>
      </c>
      <c r="M158" s="401">
        <f>SUM(N158:P158)</f>
        <v>0</v>
      </c>
      <c r="N158" s="400">
        <v>0</v>
      </c>
      <c r="O158" s="400" t="s">
        <v>447</v>
      </c>
      <c r="P158" s="400" t="s">
        <v>447</v>
      </c>
      <c r="Q158" s="401">
        <f>SUM(R158:T158)</f>
        <v>0</v>
      </c>
      <c r="R158" s="400">
        <v>0</v>
      </c>
      <c r="S158" s="400" t="s">
        <v>447</v>
      </c>
      <c r="T158" s="400" t="s">
        <v>447</v>
      </c>
      <c r="U158" s="400" t="s">
        <v>458</v>
      </c>
      <c r="V158" s="400" t="s">
        <v>458</v>
      </c>
      <c r="W158" s="400" t="s">
        <v>458</v>
      </c>
      <c r="X158" s="400" t="s">
        <v>458</v>
      </c>
    </row>
    <row r="159" spans="1:24" ht="15">
      <c r="A159" s="340"/>
      <c r="B159" s="405"/>
      <c r="C159" s="404"/>
      <c r="D159" s="351"/>
      <c r="E159" s="346" t="s">
        <v>241</v>
      </c>
      <c r="F159" s="346" t="s">
        <v>538</v>
      </c>
      <c r="G159" s="346" t="s">
        <v>241</v>
      </c>
      <c r="H159" s="346" t="s">
        <v>519</v>
      </c>
      <c r="I159" s="401">
        <f>SUM(J159:L159)</f>
        <v>0</v>
      </c>
      <c r="J159" s="400">
        <v>0</v>
      </c>
      <c r="K159" s="400" t="s">
        <v>447</v>
      </c>
      <c r="L159" s="400" t="s">
        <v>447</v>
      </c>
      <c r="M159" s="401">
        <f>SUM(N159:P159)</f>
        <v>0</v>
      </c>
      <c r="N159" s="400">
        <v>0</v>
      </c>
      <c r="O159" s="400" t="s">
        <v>447</v>
      </c>
      <c r="P159" s="400" t="s">
        <v>447</v>
      </c>
      <c r="Q159" s="401">
        <f>SUM(R159:T159)</f>
        <v>0</v>
      </c>
      <c r="R159" s="400">
        <v>0</v>
      </c>
      <c r="S159" s="400" t="s">
        <v>447</v>
      </c>
      <c r="T159" s="400" t="s">
        <v>447</v>
      </c>
      <c r="U159" s="400" t="s">
        <v>458</v>
      </c>
      <c r="V159" s="400" t="s">
        <v>458</v>
      </c>
      <c r="W159" s="400" t="s">
        <v>458</v>
      </c>
      <c r="X159" s="400" t="s">
        <v>458</v>
      </c>
    </row>
    <row r="160" spans="1:24" ht="15">
      <c r="A160" s="340"/>
      <c r="B160" s="405"/>
      <c r="C160" s="404"/>
      <c r="D160" s="351"/>
      <c r="E160" s="346" t="s">
        <v>241</v>
      </c>
      <c r="F160" s="346" t="s">
        <v>538</v>
      </c>
      <c r="G160" s="346" t="s">
        <v>241</v>
      </c>
      <c r="H160" s="346" t="s">
        <v>518</v>
      </c>
      <c r="I160" s="401">
        <f>SUM(J160:L160)</f>
        <v>0</v>
      </c>
      <c r="J160" s="400" t="s">
        <v>447</v>
      </c>
      <c r="K160" s="400" t="s">
        <v>447</v>
      </c>
      <c r="L160" s="400" t="s">
        <v>447</v>
      </c>
      <c r="M160" s="401">
        <f>SUM(N160:P160)</f>
        <v>0</v>
      </c>
      <c r="N160" s="400" t="s">
        <v>447</v>
      </c>
      <c r="O160" s="400" t="s">
        <v>447</v>
      </c>
      <c r="P160" s="400" t="s">
        <v>447</v>
      </c>
      <c r="Q160" s="401">
        <f>SUM(R160:T160)</f>
        <v>0</v>
      </c>
      <c r="R160" s="400" t="s">
        <v>447</v>
      </c>
      <c r="S160" s="400" t="s">
        <v>447</v>
      </c>
      <c r="T160" s="400" t="s">
        <v>447</v>
      </c>
      <c r="U160" s="400" t="s">
        <v>458</v>
      </c>
      <c r="V160" s="400" t="s">
        <v>458</v>
      </c>
      <c r="W160" s="400" t="s">
        <v>458</v>
      </c>
      <c r="X160" s="400" t="s">
        <v>458</v>
      </c>
    </row>
    <row r="161" spans="1:24" ht="15">
      <c r="A161" s="340"/>
      <c r="B161" s="405"/>
      <c r="C161" s="404"/>
      <c r="D161" s="351"/>
      <c r="E161" s="346" t="s">
        <v>241</v>
      </c>
      <c r="F161" s="346" t="s">
        <v>538</v>
      </c>
      <c r="G161" s="346" t="s">
        <v>241</v>
      </c>
      <c r="H161" s="346" t="s">
        <v>367</v>
      </c>
      <c r="I161" s="401">
        <f>SUM(J161:L161)</f>
        <v>0</v>
      </c>
      <c r="J161" s="400">
        <v>0</v>
      </c>
      <c r="K161" s="400" t="s">
        <v>447</v>
      </c>
      <c r="L161" s="400" t="s">
        <v>447</v>
      </c>
      <c r="M161" s="401">
        <f>SUM(N161:P161)</f>
        <v>0</v>
      </c>
      <c r="N161" s="400">
        <v>0</v>
      </c>
      <c r="O161" s="400" t="s">
        <v>447</v>
      </c>
      <c r="P161" s="400" t="s">
        <v>447</v>
      </c>
      <c r="Q161" s="401">
        <f>SUM(R161:T161)</f>
        <v>0</v>
      </c>
      <c r="R161" s="400">
        <v>0</v>
      </c>
      <c r="S161" s="400" t="s">
        <v>447</v>
      </c>
      <c r="T161" s="400" t="s">
        <v>447</v>
      </c>
      <c r="U161" s="400" t="s">
        <v>458</v>
      </c>
      <c r="V161" s="400" t="s">
        <v>458</v>
      </c>
      <c r="W161" s="400" t="s">
        <v>458</v>
      </c>
      <c r="X161" s="400" t="s">
        <v>458</v>
      </c>
    </row>
    <row r="162" spans="1:24" ht="15">
      <c r="A162" s="340"/>
      <c r="B162" s="405"/>
      <c r="C162" s="404"/>
      <c r="D162" s="351"/>
      <c r="E162" s="346" t="s">
        <v>241</v>
      </c>
      <c r="F162" s="346" t="s">
        <v>538</v>
      </c>
      <c r="G162" s="346" t="s">
        <v>241</v>
      </c>
      <c r="H162" s="346" t="s">
        <v>366</v>
      </c>
      <c r="I162" s="401">
        <f>SUM(J162:L162)</f>
        <v>0</v>
      </c>
      <c r="J162" s="400" t="s">
        <v>447</v>
      </c>
      <c r="K162" s="400" t="s">
        <v>447</v>
      </c>
      <c r="L162" s="400" t="s">
        <v>447</v>
      </c>
      <c r="M162" s="401">
        <f>SUM(N162:P162)</f>
        <v>0</v>
      </c>
      <c r="N162" s="400" t="s">
        <v>447</v>
      </c>
      <c r="O162" s="400" t="s">
        <v>447</v>
      </c>
      <c r="P162" s="400" t="s">
        <v>447</v>
      </c>
      <c r="Q162" s="401">
        <f>SUM(R162:T162)</f>
        <v>0</v>
      </c>
      <c r="R162" s="400" t="s">
        <v>447</v>
      </c>
      <c r="S162" s="400" t="s">
        <v>447</v>
      </c>
      <c r="T162" s="400" t="s">
        <v>447</v>
      </c>
      <c r="U162" s="400" t="s">
        <v>458</v>
      </c>
      <c r="V162" s="400" t="s">
        <v>458</v>
      </c>
      <c r="W162" s="400" t="s">
        <v>458</v>
      </c>
      <c r="X162" s="400" t="s">
        <v>458</v>
      </c>
    </row>
    <row r="163" spans="1:24" ht="15">
      <c r="A163" s="340"/>
      <c r="B163" s="403"/>
      <c r="C163" s="402"/>
      <c r="D163" s="348"/>
      <c r="E163" s="346" t="s">
        <v>241</v>
      </c>
      <c r="F163" s="346" t="s">
        <v>538</v>
      </c>
      <c r="G163" s="346" t="s">
        <v>241</v>
      </c>
      <c r="H163" s="346" t="s">
        <v>365</v>
      </c>
      <c r="I163" s="401">
        <f>SUM(J163:L163)</f>
        <v>0</v>
      </c>
      <c r="J163" s="400" t="s">
        <v>447</v>
      </c>
      <c r="K163" s="400" t="s">
        <v>447</v>
      </c>
      <c r="L163" s="400" t="s">
        <v>447</v>
      </c>
      <c r="M163" s="401">
        <f>SUM(N163:P163)</f>
        <v>0</v>
      </c>
      <c r="N163" s="400" t="s">
        <v>447</v>
      </c>
      <c r="O163" s="400" t="s">
        <v>447</v>
      </c>
      <c r="P163" s="400" t="s">
        <v>447</v>
      </c>
      <c r="Q163" s="401">
        <f>SUM(R163:T163)</f>
        <v>0</v>
      </c>
      <c r="R163" s="400" t="s">
        <v>447</v>
      </c>
      <c r="S163" s="400" t="s">
        <v>447</v>
      </c>
      <c r="T163" s="400" t="s">
        <v>447</v>
      </c>
      <c r="U163" s="400" t="s">
        <v>458</v>
      </c>
      <c r="V163" s="400" t="s">
        <v>458</v>
      </c>
      <c r="W163" s="400" t="s">
        <v>458</v>
      </c>
      <c r="X163" s="400" t="s">
        <v>458</v>
      </c>
    </row>
    <row r="164" spans="1:24" ht="15" customHeight="1">
      <c r="A164" s="340"/>
      <c r="B164" s="407" t="s">
        <v>644</v>
      </c>
      <c r="C164" s="406"/>
      <c r="D164" s="354" t="s">
        <v>179</v>
      </c>
      <c r="E164" s="346" t="s">
        <v>643</v>
      </c>
      <c r="F164" s="346" t="s">
        <v>538</v>
      </c>
      <c r="G164" s="346" t="s">
        <v>241</v>
      </c>
      <c r="H164" s="346" t="s">
        <v>541</v>
      </c>
      <c r="I164" s="401">
        <f>SUM(J164:L164)</f>
        <v>0</v>
      </c>
      <c r="J164" s="400">
        <v>0</v>
      </c>
      <c r="K164" s="400" t="s">
        <v>447</v>
      </c>
      <c r="L164" s="400" t="s">
        <v>447</v>
      </c>
      <c r="M164" s="401">
        <f>SUM(N164:P164)</f>
        <v>0</v>
      </c>
      <c r="N164" s="400">
        <v>0</v>
      </c>
      <c r="O164" s="400" t="s">
        <v>447</v>
      </c>
      <c r="P164" s="400" t="s">
        <v>447</v>
      </c>
      <c r="Q164" s="401">
        <f>SUM(R164:T164)</f>
        <v>0</v>
      </c>
      <c r="R164" s="400">
        <v>0</v>
      </c>
      <c r="S164" s="400" t="s">
        <v>447</v>
      </c>
      <c r="T164" s="400" t="s">
        <v>447</v>
      </c>
      <c r="U164" s="400" t="s">
        <v>458</v>
      </c>
      <c r="V164" s="400" t="s">
        <v>458</v>
      </c>
      <c r="W164" s="400" t="s">
        <v>458</v>
      </c>
      <c r="X164" s="400" t="s">
        <v>458</v>
      </c>
    </row>
    <row r="165" spans="1:24" ht="15">
      <c r="A165" s="340"/>
      <c r="B165" s="405"/>
      <c r="C165" s="404"/>
      <c r="D165" s="351"/>
      <c r="E165" s="346" t="s">
        <v>643</v>
      </c>
      <c r="F165" s="346" t="s">
        <v>538</v>
      </c>
      <c r="G165" s="346" t="s">
        <v>241</v>
      </c>
      <c r="H165" s="346" t="s">
        <v>291</v>
      </c>
      <c r="I165" s="401">
        <f>SUM(J165:L165)</f>
        <v>0</v>
      </c>
      <c r="J165" s="399" t="s">
        <v>447</v>
      </c>
      <c r="K165" s="399" t="s">
        <v>447</v>
      </c>
      <c r="L165" s="399" t="s">
        <v>447</v>
      </c>
      <c r="M165" s="401">
        <f>SUM(N165:P165)</f>
        <v>0</v>
      </c>
      <c r="N165" s="399" t="s">
        <v>447</v>
      </c>
      <c r="O165" s="399" t="s">
        <v>447</v>
      </c>
      <c r="P165" s="399" t="s">
        <v>447</v>
      </c>
      <c r="Q165" s="401">
        <f>SUM(R165:T165)</f>
        <v>0</v>
      </c>
      <c r="R165" s="399" t="s">
        <v>447</v>
      </c>
      <c r="S165" s="399" t="s">
        <v>447</v>
      </c>
      <c r="T165" s="399" t="s">
        <v>447</v>
      </c>
      <c r="U165" s="400" t="s">
        <v>458</v>
      </c>
      <c r="V165" s="399" t="s">
        <v>458</v>
      </c>
      <c r="W165" s="399" t="s">
        <v>458</v>
      </c>
      <c r="X165" s="399" t="s">
        <v>458</v>
      </c>
    </row>
    <row r="166" spans="1:24" ht="15">
      <c r="A166" s="340"/>
      <c r="B166" s="405"/>
      <c r="C166" s="404"/>
      <c r="D166" s="351"/>
      <c r="E166" s="346" t="s">
        <v>643</v>
      </c>
      <c r="F166" s="346" t="s">
        <v>538</v>
      </c>
      <c r="G166" s="346" t="s">
        <v>241</v>
      </c>
      <c r="H166" s="346" t="s">
        <v>540</v>
      </c>
      <c r="I166" s="401">
        <f>SUM(J166:L166)</f>
        <v>0</v>
      </c>
      <c r="J166" s="399" t="s">
        <v>447</v>
      </c>
      <c r="K166" s="399" t="s">
        <v>447</v>
      </c>
      <c r="L166" s="399" t="s">
        <v>447</v>
      </c>
      <c r="M166" s="401">
        <f>SUM(N166:P166)</f>
        <v>0</v>
      </c>
      <c r="N166" s="399" t="s">
        <v>447</v>
      </c>
      <c r="O166" s="399" t="s">
        <v>447</v>
      </c>
      <c r="P166" s="399" t="s">
        <v>447</v>
      </c>
      <c r="Q166" s="401">
        <f>SUM(R166:T166)</f>
        <v>0</v>
      </c>
      <c r="R166" s="399" t="s">
        <v>447</v>
      </c>
      <c r="S166" s="399" t="s">
        <v>447</v>
      </c>
      <c r="T166" s="399" t="s">
        <v>447</v>
      </c>
      <c r="U166" s="400" t="s">
        <v>458</v>
      </c>
      <c r="V166" s="399" t="s">
        <v>458</v>
      </c>
      <c r="W166" s="399" t="s">
        <v>458</v>
      </c>
      <c r="X166" s="399" t="s">
        <v>458</v>
      </c>
    </row>
    <row r="167" spans="1:24" ht="15">
      <c r="A167" s="340"/>
      <c r="B167" s="405"/>
      <c r="C167" s="404"/>
      <c r="D167" s="351"/>
      <c r="E167" s="346" t="s">
        <v>643</v>
      </c>
      <c r="F167" s="346" t="s">
        <v>538</v>
      </c>
      <c r="G167" s="346" t="s">
        <v>241</v>
      </c>
      <c r="H167" s="346" t="s">
        <v>519</v>
      </c>
      <c r="I167" s="401">
        <f>SUM(J167:L167)</f>
        <v>0</v>
      </c>
      <c r="J167" s="399" t="s">
        <v>447</v>
      </c>
      <c r="K167" s="399" t="s">
        <v>447</v>
      </c>
      <c r="L167" s="399" t="s">
        <v>447</v>
      </c>
      <c r="M167" s="401">
        <f>SUM(N167:P167)</f>
        <v>0</v>
      </c>
      <c r="N167" s="399" t="s">
        <v>447</v>
      </c>
      <c r="O167" s="399" t="s">
        <v>447</v>
      </c>
      <c r="P167" s="399" t="s">
        <v>447</v>
      </c>
      <c r="Q167" s="401">
        <f>SUM(R167:T167)</f>
        <v>0</v>
      </c>
      <c r="R167" s="399" t="s">
        <v>447</v>
      </c>
      <c r="S167" s="399" t="s">
        <v>447</v>
      </c>
      <c r="T167" s="399" t="s">
        <v>447</v>
      </c>
      <c r="U167" s="400" t="s">
        <v>458</v>
      </c>
      <c r="V167" s="399" t="s">
        <v>458</v>
      </c>
      <c r="W167" s="399" t="s">
        <v>458</v>
      </c>
      <c r="X167" s="399" t="s">
        <v>458</v>
      </c>
    </row>
    <row r="168" spans="1:24" ht="15">
      <c r="A168" s="340"/>
      <c r="B168" s="405"/>
      <c r="C168" s="404"/>
      <c r="D168" s="351"/>
      <c r="E168" s="346" t="s">
        <v>643</v>
      </c>
      <c r="F168" s="346" t="s">
        <v>538</v>
      </c>
      <c r="G168" s="346" t="s">
        <v>241</v>
      </c>
      <c r="H168" s="346" t="s">
        <v>518</v>
      </c>
      <c r="I168" s="401">
        <f>SUM(J168:L168)</f>
        <v>0</v>
      </c>
      <c r="J168" s="399" t="s">
        <v>447</v>
      </c>
      <c r="K168" s="399" t="s">
        <v>447</v>
      </c>
      <c r="L168" s="399" t="s">
        <v>447</v>
      </c>
      <c r="M168" s="401">
        <f>SUM(N168:P168)</f>
        <v>0</v>
      </c>
      <c r="N168" s="399" t="s">
        <v>447</v>
      </c>
      <c r="O168" s="399" t="s">
        <v>447</v>
      </c>
      <c r="P168" s="399" t="s">
        <v>447</v>
      </c>
      <c r="Q168" s="401">
        <f>SUM(R168:T168)</f>
        <v>0</v>
      </c>
      <c r="R168" s="399" t="s">
        <v>447</v>
      </c>
      <c r="S168" s="399" t="s">
        <v>447</v>
      </c>
      <c r="T168" s="399" t="s">
        <v>447</v>
      </c>
      <c r="U168" s="400" t="s">
        <v>458</v>
      </c>
      <c r="V168" s="399" t="s">
        <v>458</v>
      </c>
      <c r="W168" s="399" t="s">
        <v>458</v>
      </c>
      <c r="X168" s="399" t="s">
        <v>458</v>
      </c>
    </row>
    <row r="169" spans="1:24" ht="15">
      <c r="A169" s="340"/>
      <c r="B169" s="405"/>
      <c r="C169" s="404"/>
      <c r="D169" s="351"/>
      <c r="E169" s="346" t="s">
        <v>643</v>
      </c>
      <c r="F169" s="346" t="s">
        <v>538</v>
      </c>
      <c r="G169" s="346" t="s">
        <v>241</v>
      </c>
      <c r="H169" s="346" t="s">
        <v>367</v>
      </c>
      <c r="I169" s="401">
        <f>SUM(J169:L169)</f>
        <v>0</v>
      </c>
      <c r="J169" s="399" t="s">
        <v>447</v>
      </c>
      <c r="K169" s="399" t="s">
        <v>447</v>
      </c>
      <c r="L169" s="399" t="s">
        <v>447</v>
      </c>
      <c r="M169" s="401">
        <f>SUM(N169:P169)</f>
        <v>0</v>
      </c>
      <c r="N169" s="399" t="s">
        <v>447</v>
      </c>
      <c r="O169" s="399" t="s">
        <v>447</v>
      </c>
      <c r="P169" s="399" t="s">
        <v>447</v>
      </c>
      <c r="Q169" s="401">
        <f>SUM(R169:T169)</f>
        <v>0</v>
      </c>
      <c r="R169" s="399" t="s">
        <v>447</v>
      </c>
      <c r="S169" s="399" t="s">
        <v>447</v>
      </c>
      <c r="T169" s="399" t="s">
        <v>447</v>
      </c>
      <c r="U169" s="400" t="s">
        <v>458</v>
      </c>
      <c r="V169" s="399" t="s">
        <v>458</v>
      </c>
      <c r="W169" s="399" t="s">
        <v>458</v>
      </c>
      <c r="X169" s="399" t="s">
        <v>458</v>
      </c>
    </row>
    <row r="170" spans="1:24" ht="15">
      <c r="A170" s="340"/>
      <c r="B170" s="405"/>
      <c r="C170" s="404"/>
      <c r="D170" s="351"/>
      <c r="E170" s="346" t="s">
        <v>643</v>
      </c>
      <c r="F170" s="346" t="s">
        <v>538</v>
      </c>
      <c r="G170" s="346" t="s">
        <v>241</v>
      </c>
      <c r="H170" s="346" t="s">
        <v>366</v>
      </c>
      <c r="I170" s="401">
        <f>SUM(J170:L170)</f>
        <v>0</v>
      </c>
      <c r="J170" s="399" t="s">
        <v>447</v>
      </c>
      <c r="K170" s="399" t="s">
        <v>447</v>
      </c>
      <c r="L170" s="399" t="s">
        <v>447</v>
      </c>
      <c r="M170" s="401">
        <f>SUM(N170:P170)</f>
        <v>0</v>
      </c>
      <c r="N170" s="399" t="s">
        <v>447</v>
      </c>
      <c r="O170" s="399" t="s">
        <v>447</v>
      </c>
      <c r="P170" s="399" t="s">
        <v>447</v>
      </c>
      <c r="Q170" s="401">
        <f>SUM(R170:T170)</f>
        <v>0</v>
      </c>
      <c r="R170" s="399" t="s">
        <v>447</v>
      </c>
      <c r="S170" s="399" t="s">
        <v>447</v>
      </c>
      <c r="T170" s="399" t="s">
        <v>447</v>
      </c>
      <c r="U170" s="400" t="s">
        <v>458</v>
      </c>
      <c r="V170" s="399" t="s">
        <v>458</v>
      </c>
      <c r="W170" s="399" t="s">
        <v>458</v>
      </c>
      <c r="X170" s="399" t="s">
        <v>458</v>
      </c>
    </row>
    <row r="171" spans="1:24" ht="15">
      <c r="A171" s="340"/>
      <c r="B171" s="403"/>
      <c r="C171" s="402"/>
      <c r="D171" s="348"/>
      <c r="E171" s="346" t="s">
        <v>643</v>
      </c>
      <c r="F171" s="346" t="s">
        <v>538</v>
      </c>
      <c r="G171" s="346" t="s">
        <v>241</v>
      </c>
      <c r="H171" s="346" t="s">
        <v>365</v>
      </c>
      <c r="I171" s="401">
        <f>SUM(J171:L171)</f>
        <v>0</v>
      </c>
      <c r="J171" s="399" t="s">
        <v>447</v>
      </c>
      <c r="K171" s="399" t="s">
        <v>447</v>
      </c>
      <c r="L171" s="399" t="s">
        <v>447</v>
      </c>
      <c r="M171" s="401">
        <f>SUM(N171:P171)</f>
        <v>0</v>
      </c>
      <c r="N171" s="399" t="s">
        <v>447</v>
      </c>
      <c r="O171" s="399" t="s">
        <v>447</v>
      </c>
      <c r="P171" s="399" t="s">
        <v>447</v>
      </c>
      <c r="Q171" s="401">
        <f>SUM(R171:T171)</f>
        <v>0</v>
      </c>
      <c r="R171" s="399" t="s">
        <v>447</v>
      </c>
      <c r="S171" s="399" t="s">
        <v>447</v>
      </c>
      <c r="T171" s="399" t="s">
        <v>447</v>
      </c>
      <c r="U171" s="400" t="s">
        <v>458</v>
      </c>
      <c r="V171" s="399" t="s">
        <v>458</v>
      </c>
      <c r="W171" s="399" t="s">
        <v>458</v>
      </c>
      <c r="X171" s="399" t="s">
        <v>458</v>
      </c>
    </row>
    <row r="172" spans="1:24" ht="15">
      <c r="A172" s="340"/>
      <c r="B172" s="417" t="s">
        <v>178</v>
      </c>
      <c r="C172" s="416"/>
      <c r="D172" s="415" t="s">
        <v>177</v>
      </c>
      <c r="E172" s="408" t="s">
        <v>241</v>
      </c>
      <c r="F172" s="408" t="s">
        <v>538</v>
      </c>
      <c r="G172" s="408" t="s">
        <v>241</v>
      </c>
      <c r="H172" s="408" t="s">
        <v>541</v>
      </c>
      <c r="I172" s="401">
        <f>SUM(J172:L172)</f>
        <v>245056158.52</v>
      </c>
      <c r="J172" s="401">
        <v>245056158.52</v>
      </c>
      <c r="K172" s="401" t="s">
        <v>447</v>
      </c>
      <c r="L172" s="401" t="s">
        <v>447</v>
      </c>
      <c r="M172" s="401">
        <f>SUM(N172:P172)</f>
        <v>212737258.42</v>
      </c>
      <c r="N172" s="401">
        <v>212737258.42</v>
      </c>
      <c r="O172" s="401" t="s">
        <v>447</v>
      </c>
      <c r="P172" s="401" t="s">
        <v>447</v>
      </c>
      <c r="Q172" s="401">
        <f>SUM(R172:T172)</f>
        <v>212737258.42</v>
      </c>
      <c r="R172" s="401">
        <v>212737258.42</v>
      </c>
      <c r="S172" s="401" t="s">
        <v>447</v>
      </c>
      <c r="T172" s="401" t="s">
        <v>447</v>
      </c>
      <c r="U172" s="401">
        <f>SUM(V172:X172)</f>
        <v>0</v>
      </c>
      <c r="V172" s="401">
        <v>0</v>
      </c>
      <c r="W172" s="401" t="s">
        <v>447</v>
      </c>
      <c r="X172" s="401" t="s">
        <v>447</v>
      </c>
    </row>
    <row r="173" spans="1:24" ht="15">
      <c r="A173" s="340"/>
      <c r="B173" s="414"/>
      <c r="C173" s="413"/>
      <c r="D173" s="412"/>
      <c r="E173" s="408" t="s">
        <v>241</v>
      </c>
      <c r="F173" s="408" t="s">
        <v>538</v>
      </c>
      <c r="G173" s="408" t="s">
        <v>241</v>
      </c>
      <c r="H173" s="408" t="s">
        <v>291</v>
      </c>
      <c r="I173" s="401">
        <f>SUM(J173:L173)</f>
        <v>32822540.8</v>
      </c>
      <c r="J173" s="401">
        <v>32822540.8</v>
      </c>
      <c r="K173" s="401">
        <v>0</v>
      </c>
      <c r="L173" s="401">
        <v>0</v>
      </c>
      <c r="M173" s="401">
        <f>SUM(N173:P173)</f>
        <v>29708000</v>
      </c>
      <c r="N173" s="401">
        <v>29708000</v>
      </c>
      <c r="O173" s="401">
        <v>0</v>
      </c>
      <c r="P173" s="401">
        <v>0</v>
      </c>
      <c r="Q173" s="401">
        <f>SUM(R173:T173)</f>
        <v>29708000</v>
      </c>
      <c r="R173" s="401">
        <v>29708000</v>
      </c>
      <c r="S173" s="401">
        <v>0</v>
      </c>
      <c r="T173" s="401">
        <v>0</v>
      </c>
      <c r="U173" s="401">
        <f>SUM(V173:X173)</f>
        <v>0</v>
      </c>
      <c r="V173" s="401">
        <v>0</v>
      </c>
      <c r="W173" s="401">
        <v>0</v>
      </c>
      <c r="X173" s="401">
        <v>0</v>
      </c>
    </row>
    <row r="174" spans="1:24" ht="15">
      <c r="A174" s="340"/>
      <c r="B174" s="414"/>
      <c r="C174" s="413"/>
      <c r="D174" s="412"/>
      <c r="E174" s="408" t="s">
        <v>241</v>
      </c>
      <c r="F174" s="408" t="s">
        <v>538</v>
      </c>
      <c r="G174" s="408" t="s">
        <v>241</v>
      </c>
      <c r="H174" s="408" t="s">
        <v>540</v>
      </c>
      <c r="I174" s="401">
        <f>SUM(J174:L174)</f>
        <v>0</v>
      </c>
      <c r="J174" s="401">
        <v>0</v>
      </c>
      <c r="K174" s="401" t="s">
        <v>447</v>
      </c>
      <c r="L174" s="401" t="s">
        <v>447</v>
      </c>
      <c r="M174" s="401">
        <f>SUM(N174:P174)</f>
        <v>0</v>
      </c>
      <c r="N174" s="401">
        <v>0</v>
      </c>
      <c r="O174" s="401" t="s">
        <v>447</v>
      </c>
      <c r="P174" s="401" t="s">
        <v>447</v>
      </c>
      <c r="Q174" s="401">
        <f>SUM(R174:T174)</f>
        <v>0</v>
      </c>
      <c r="R174" s="401">
        <v>0</v>
      </c>
      <c r="S174" s="401" t="s">
        <v>447</v>
      </c>
      <c r="T174" s="401" t="s">
        <v>447</v>
      </c>
      <c r="U174" s="401">
        <f>SUM(V174:X174)</f>
        <v>0</v>
      </c>
      <c r="V174" s="401">
        <v>0</v>
      </c>
      <c r="W174" s="401" t="s">
        <v>447</v>
      </c>
      <c r="X174" s="401" t="s">
        <v>447</v>
      </c>
    </row>
    <row r="175" spans="1:24" ht="15">
      <c r="A175" s="340"/>
      <c r="B175" s="414"/>
      <c r="C175" s="413"/>
      <c r="D175" s="412"/>
      <c r="E175" s="408" t="s">
        <v>241</v>
      </c>
      <c r="F175" s="408" t="s">
        <v>538</v>
      </c>
      <c r="G175" s="408" t="s">
        <v>241</v>
      </c>
      <c r="H175" s="408" t="s">
        <v>519</v>
      </c>
      <c r="I175" s="401">
        <f>SUM(J175:L175)</f>
        <v>183625082.06</v>
      </c>
      <c r="J175" s="401">
        <v>183625082.06</v>
      </c>
      <c r="K175" s="401" t="s">
        <v>447</v>
      </c>
      <c r="L175" s="401" t="s">
        <v>447</v>
      </c>
      <c r="M175" s="401">
        <f>SUM(N175:P175)</f>
        <v>183029258.42</v>
      </c>
      <c r="N175" s="401">
        <v>183029258.42</v>
      </c>
      <c r="O175" s="401" t="s">
        <v>447</v>
      </c>
      <c r="P175" s="401" t="s">
        <v>447</v>
      </c>
      <c r="Q175" s="401">
        <f>SUM(R175:T175)</f>
        <v>183029258.42</v>
      </c>
      <c r="R175" s="401">
        <v>183029258.42</v>
      </c>
      <c r="S175" s="401" t="s">
        <v>447</v>
      </c>
      <c r="T175" s="401" t="s">
        <v>447</v>
      </c>
      <c r="U175" s="401">
        <f>SUM(V175:X175)</f>
        <v>0</v>
      </c>
      <c r="V175" s="401">
        <v>0</v>
      </c>
      <c r="W175" s="401" t="s">
        <v>447</v>
      </c>
      <c r="X175" s="401" t="s">
        <v>447</v>
      </c>
    </row>
    <row r="176" spans="1:24" ht="15">
      <c r="A176" s="340"/>
      <c r="B176" s="414"/>
      <c r="C176" s="413"/>
      <c r="D176" s="412"/>
      <c r="E176" s="408" t="s">
        <v>241</v>
      </c>
      <c r="F176" s="408" t="s">
        <v>538</v>
      </c>
      <c r="G176" s="408" t="s">
        <v>241</v>
      </c>
      <c r="H176" s="408" t="s">
        <v>518</v>
      </c>
      <c r="I176" s="401">
        <f>SUM(J176:L176)</f>
        <v>0</v>
      </c>
      <c r="J176" s="401" t="s">
        <v>447</v>
      </c>
      <c r="K176" s="401" t="s">
        <v>447</v>
      </c>
      <c r="L176" s="401" t="s">
        <v>447</v>
      </c>
      <c r="M176" s="401">
        <f>SUM(N176:P176)</f>
        <v>0</v>
      </c>
      <c r="N176" s="401" t="s">
        <v>447</v>
      </c>
      <c r="O176" s="401" t="s">
        <v>447</v>
      </c>
      <c r="P176" s="401" t="s">
        <v>447</v>
      </c>
      <c r="Q176" s="401">
        <f>SUM(R176:T176)</f>
        <v>0</v>
      </c>
      <c r="R176" s="401" t="s">
        <v>447</v>
      </c>
      <c r="S176" s="401" t="s">
        <v>447</v>
      </c>
      <c r="T176" s="401" t="s">
        <v>447</v>
      </c>
      <c r="U176" s="401">
        <f>SUM(V176:X176)</f>
        <v>0</v>
      </c>
      <c r="V176" s="401" t="s">
        <v>447</v>
      </c>
      <c r="W176" s="401" t="s">
        <v>447</v>
      </c>
      <c r="X176" s="401" t="s">
        <v>447</v>
      </c>
    </row>
    <row r="177" spans="1:24" ht="15">
      <c r="A177" s="340"/>
      <c r="B177" s="414"/>
      <c r="C177" s="413"/>
      <c r="D177" s="412"/>
      <c r="E177" s="408" t="s">
        <v>241</v>
      </c>
      <c r="F177" s="408" t="s">
        <v>538</v>
      </c>
      <c r="G177" s="408" t="s">
        <v>241</v>
      </c>
      <c r="H177" s="408" t="s">
        <v>367</v>
      </c>
      <c r="I177" s="401">
        <f>SUM(J177:L177)</f>
        <v>28608535.66</v>
      </c>
      <c r="J177" s="401">
        <v>28608535.66</v>
      </c>
      <c r="K177" s="401" t="s">
        <v>447</v>
      </c>
      <c r="L177" s="401" t="s">
        <v>447</v>
      </c>
      <c r="M177" s="401">
        <f>SUM(N177:P177)</f>
        <v>0</v>
      </c>
      <c r="N177" s="401">
        <v>0</v>
      </c>
      <c r="O177" s="401" t="s">
        <v>447</v>
      </c>
      <c r="P177" s="401" t="s">
        <v>447</v>
      </c>
      <c r="Q177" s="401">
        <f>SUM(R177:T177)</f>
        <v>0</v>
      </c>
      <c r="R177" s="401">
        <v>0</v>
      </c>
      <c r="S177" s="401" t="s">
        <v>447</v>
      </c>
      <c r="T177" s="401" t="s">
        <v>447</v>
      </c>
      <c r="U177" s="401">
        <f>SUM(V177:X177)</f>
        <v>0</v>
      </c>
      <c r="V177" s="401">
        <v>0</v>
      </c>
      <c r="W177" s="401" t="s">
        <v>447</v>
      </c>
      <c r="X177" s="401" t="s">
        <v>447</v>
      </c>
    </row>
    <row r="178" spans="1:24" ht="15">
      <c r="A178" s="340"/>
      <c r="B178" s="414"/>
      <c r="C178" s="413"/>
      <c r="D178" s="412"/>
      <c r="E178" s="408" t="s">
        <v>241</v>
      </c>
      <c r="F178" s="408" t="s">
        <v>538</v>
      </c>
      <c r="G178" s="408" t="s">
        <v>241</v>
      </c>
      <c r="H178" s="408" t="s">
        <v>366</v>
      </c>
      <c r="I178" s="401">
        <f>SUM(J178:L178)</f>
        <v>0</v>
      </c>
      <c r="J178" s="401">
        <v>0</v>
      </c>
      <c r="K178" s="401" t="s">
        <v>447</v>
      </c>
      <c r="L178" s="401" t="s">
        <v>447</v>
      </c>
      <c r="M178" s="401">
        <f>SUM(N178:P178)</f>
        <v>0</v>
      </c>
      <c r="N178" s="401">
        <v>0</v>
      </c>
      <c r="O178" s="401" t="s">
        <v>447</v>
      </c>
      <c r="P178" s="401" t="s">
        <v>447</v>
      </c>
      <c r="Q178" s="401">
        <f>SUM(R178:T178)</f>
        <v>0</v>
      </c>
      <c r="R178" s="401">
        <v>0</v>
      </c>
      <c r="S178" s="401" t="s">
        <v>447</v>
      </c>
      <c r="T178" s="401" t="s">
        <v>447</v>
      </c>
      <c r="U178" s="401">
        <f>SUM(V178:X178)</f>
        <v>0</v>
      </c>
      <c r="V178" s="401">
        <v>0</v>
      </c>
      <c r="W178" s="401" t="s">
        <v>447</v>
      </c>
      <c r="X178" s="401" t="s">
        <v>447</v>
      </c>
    </row>
    <row r="179" spans="1:24" ht="15">
      <c r="A179" s="340"/>
      <c r="B179" s="411"/>
      <c r="C179" s="410"/>
      <c r="D179" s="409"/>
      <c r="E179" s="408" t="s">
        <v>241</v>
      </c>
      <c r="F179" s="408" t="s">
        <v>538</v>
      </c>
      <c r="G179" s="408" t="s">
        <v>241</v>
      </c>
      <c r="H179" s="408" t="s">
        <v>365</v>
      </c>
      <c r="I179" s="401">
        <f>SUM(J179:L179)</f>
        <v>0</v>
      </c>
      <c r="J179" s="401" t="s">
        <v>447</v>
      </c>
      <c r="K179" s="401" t="s">
        <v>447</v>
      </c>
      <c r="L179" s="401" t="s">
        <v>447</v>
      </c>
      <c r="M179" s="401">
        <f>SUM(N179:P179)</f>
        <v>0</v>
      </c>
      <c r="N179" s="401" t="s">
        <v>447</v>
      </c>
      <c r="O179" s="401" t="s">
        <v>447</v>
      </c>
      <c r="P179" s="401" t="s">
        <v>447</v>
      </c>
      <c r="Q179" s="401">
        <f>SUM(R179:T179)</f>
        <v>0</v>
      </c>
      <c r="R179" s="401" t="s">
        <v>447</v>
      </c>
      <c r="S179" s="401" t="s">
        <v>447</v>
      </c>
      <c r="T179" s="401" t="s">
        <v>447</v>
      </c>
      <c r="U179" s="401">
        <f>SUM(V179:X179)</f>
        <v>0</v>
      </c>
      <c r="V179" s="401" t="s">
        <v>447</v>
      </c>
      <c r="W179" s="401" t="s">
        <v>447</v>
      </c>
      <c r="X179" s="401" t="s">
        <v>447</v>
      </c>
    </row>
    <row r="180" spans="1:24" ht="15" customHeight="1">
      <c r="A180" s="340"/>
      <c r="B180" s="407" t="s">
        <v>642</v>
      </c>
      <c r="C180" s="406"/>
      <c r="D180" s="354" t="s">
        <v>175</v>
      </c>
      <c r="E180" s="346" t="s">
        <v>241</v>
      </c>
      <c r="F180" s="346" t="s">
        <v>538</v>
      </c>
      <c r="G180" s="346" t="s">
        <v>241</v>
      </c>
      <c r="H180" s="346" t="s">
        <v>541</v>
      </c>
      <c r="I180" s="401">
        <f>SUM(J180:L180)</f>
        <v>74705072.61</v>
      </c>
      <c r="J180" s="400">
        <v>74705072.61</v>
      </c>
      <c r="K180" s="400" t="s">
        <v>447</v>
      </c>
      <c r="L180" s="400" t="s">
        <v>447</v>
      </c>
      <c r="M180" s="401">
        <f>SUM(N180:P180)</f>
        <v>75030572</v>
      </c>
      <c r="N180" s="400">
        <v>75030572</v>
      </c>
      <c r="O180" s="400" t="s">
        <v>447</v>
      </c>
      <c r="P180" s="400" t="s">
        <v>447</v>
      </c>
      <c r="Q180" s="401">
        <f>SUM(R180:T180)</f>
        <v>75030572</v>
      </c>
      <c r="R180" s="400">
        <v>75030572</v>
      </c>
      <c r="S180" s="400" t="s">
        <v>447</v>
      </c>
      <c r="T180" s="400" t="s">
        <v>447</v>
      </c>
      <c r="U180" s="401">
        <f>SUM(V180:X180)</f>
        <v>0</v>
      </c>
      <c r="V180" s="400">
        <v>0</v>
      </c>
      <c r="W180" s="400" t="s">
        <v>447</v>
      </c>
      <c r="X180" s="400" t="s">
        <v>447</v>
      </c>
    </row>
    <row r="181" spans="1:24" ht="15">
      <c r="A181" s="340"/>
      <c r="B181" s="405"/>
      <c r="C181" s="404"/>
      <c r="D181" s="351"/>
      <c r="E181" s="346" t="s">
        <v>241</v>
      </c>
      <c r="F181" s="346" t="s">
        <v>538</v>
      </c>
      <c r="G181" s="346" t="s">
        <v>241</v>
      </c>
      <c r="H181" s="346" t="s">
        <v>291</v>
      </c>
      <c r="I181" s="401">
        <f>SUM(J181:L181)</f>
        <v>20861442</v>
      </c>
      <c r="J181" s="400">
        <v>20861442</v>
      </c>
      <c r="K181" s="400">
        <v>0</v>
      </c>
      <c r="L181" s="400">
        <v>0</v>
      </c>
      <c r="M181" s="401">
        <f>SUM(N181:P181)</f>
        <v>20861442</v>
      </c>
      <c r="N181" s="400">
        <v>20861442</v>
      </c>
      <c r="O181" s="400">
        <v>0</v>
      </c>
      <c r="P181" s="400">
        <v>0</v>
      </c>
      <c r="Q181" s="401">
        <f>SUM(R181:T181)</f>
        <v>20861442</v>
      </c>
      <c r="R181" s="400">
        <v>20861442</v>
      </c>
      <c r="S181" s="400">
        <v>0</v>
      </c>
      <c r="T181" s="400">
        <v>0</v>
      </c>
      <c r="U181" s="401">
        <f>SUM(V181:X181)</f>
        <v>0</v>
      </c>
      <c r="V181" s="400">
        <v>0</v>
      </c>
      <c r="W181" s="400">
        <v>0</v>
      </c>
      <c r="X181" s="400">
        <v>0</v>
      </c>
    </row>
    <row r="182" spans="1:24" ht="15">
      <c r="A182" s="340"/>
      <c r="B182" s="405"/>
      <c r="C182" s="404"/>
      <c r="D182" s="351"/>
      <c r="E182" s="346" t="s">
        <v>241</v>
      </c>
      <c r="F182" s="346" t="s">
        <v>538</v>
      </c>
      <c r="G182" s="346" t="s">
        <v>241</v>
      </c>
      <c r="H182" s="346" t="s">
        <v>540</v>
      </c>
      <c r="I182" s="401">
        <f>SUM(J182:L182)</f>
        <v>0</v>
      </c>
      <c r="J182" s="400">
        <v>0</v>
      </c>
      <c r="K182" s="400" t="s">
        <v>447</v>
      </c>
      <c r="L182" s="400" t="s">
        <v>447</v>
      </c>
      <c r="M182" s="401">
        <f>SUM(N182:P182)</f>
        <v>0</v>
      </c>
      <c r="N182" s="400">
        <v>0</v>
      </c>
      <c r="O182" s="400" t="s">
        <v>447</v>
      </c>
      <c r="P182" s="400" t="s">
        <v>447</v>
      </c>
      <c r="Q182" s="401">
        <f>SUM(R182:T182)</f>
        <v>0</v>
      </c>
      <c r="R182" s="400">
        <v>0</v>
      </c>
      <c r="S182" s="400" t="s">
        <v>447</v>
      </c>
      <c r="T182" s="400" t="s">
        <v>447</v>
      </c>
      <c r="U182" s="401">
        <f>SUM(V182:X182)</f>
        <v>0</v>
      </c>
      <c r="V182" s="400">
        <v>0</v>
      </c>
      <c r="W182" s="400" t="s">
        <v>447</v>
      </c>
      <c r="X182" s="400" t="s">
        <v>447</v>
      </c>
    </row>
    <row r="183" spans="1:24" ht="15">
      <c r="A183" s="340"/>
      <c r="B183" s="405"/>
      <c r="C183" s="404"/>
      <c r="D183" s="351"/>
      <c r="E183" s="346" t="s">
        <v>241</v>
      </c>
      <c r="F183" s="346" t="s">
        <v>538</v>
      </c>
      <c r="G183" s="346" t="s">
        <v>241</v>
      </c>
      <c r="H183" s="346" t="s">
        <v>519</v>
      </c>
      <c r="I183" s="401">
        <f>SUM(J183:L183)</f>
        <v>53843630.61</v>
      </c>
      <c r="J183" s="400">
        <v>53843630.61</v>
      </c>
      <c r="K183" s="400" t="s">
        <v>447</v>
      </c>
      <c r="L183" s="400" t="s">
        <v>447</v>
      </c>
      <c r="M183" s="401">
        <f>SUM(N183:P183)</f>
        <v>54169130</v>
      </c>
      <c r="N183" s="400">
        <v>54169130</v>
      </c>
      <c r="O183" s="400" t="s">
        <v>447</v>
      </c>
      <c r="P183" s="400" t="s">
        <v>447</v>
      </c>
      <c r="Q183" s="401">
        <f>SUM(R183:T183)</f>
        <v>54169130</v>
      </c>
      <c r="R183" s="400">
        <v>54169130</v>
      </c>
      <c r="S183" s="400" t="s">
        <v>447</v>
      </c>
      <c r="T183" s="400" t="s">
        <v>447</v>
      </c>
      <c r="U183" s="401">
        <f>SUM(V183:X183)</f>
        <v>0</v>
      </c>
      <c r="V183" s="400">
        <v>0</v>
      </c>
      <c r="W183" s="400" t="s">
        <v>447</v>
      </c>
      <c r="X183" s="400" t="s">
        <v>447</v>
      </c>
    </row>
    <row r="184" spans="1:24" ht="15">
      <c r="A184" s="340"/>
      <c r="B184" s="405"/>
      <c r="C184" s="404"/>
      <c r="D184" s="351"/>
      <c r="E184" s="346" t="s">
        <v>241</v>
      </c>
      <c r="F184" s="346" t="s">
        <v>538</v>
      </c>
      <c r="G184" s="346" t="s">
        <v>241</v>
      </c>
      <c r="H184" s="346" t="s">
        <v>518</v>
      </c>
      <c r="I184" s="401">
        <f>SUM(J184:L184)</f>
        <v>0</v>
      </c>
      <c r="J184" s="400" t="s">
        <v>447</v>
      </c>
      <c r="K184" s="400" t="s">
        <v>447</v>
      </c>
      <c r="L184" s="400" t="s">
        <v>447</v>
      </c>
      <c r="M184" s="401">
        <f>SUM(N184:P184)</f>
        <v>0</v>
      </c>
      <c r="N184" s="400" t="s">
        <v>447</v>
      </c>
      <c r="O184" s="400" t="s">
        <v>447</v>
      </c>
      <c r="P184" s="400" t="s">
        <v>447</v>
      </c>
      <c r="Q184" s="401">
        <f>SUM(R184:T184)</f>
        <v>0</v>
      </c>
      <c r="R184" s="400" t="s">
        <v>447</v>
      </c>
      <c r="S184" s="400" t="s">
        <v>447</v>
      </c>
      <c r="T184" s="400" t="s">
        <v>447</v>
      </c>
      <c r="U184" s="401">
        <f>SUM(V184:X184)</f>
        <v>0</v>
      </c>
      <c r="V184" s="400" t="s">
        <v>447</v>
      </c>
      <c r="W184" s="400" t="s">
        <v>447</v>
      </c>
      <c r="X184" s="400" t="s">
        <v>447</v>
      </c>
    </row>
    <row r="185" spans="1:24" ht="15">
      <c r="A185" s="340"/>
      <c r="B185" s="405"/>
      <c r="C185" s="404"/>
      <c r="D185" s="351"/>
      <c r="E185" s="346" t="s">
        <v>241</v>
      </c>
      <c r="F185" s="346" t="s">
        <v>538</v>
      </c>
      <c r="G185" s="346" t="s">
        <v>241</v>
      </c>
      <c r="H185" s="346" t="s">
        <v>367</v>
      </c>
      <c r="I185" s="401">
        <f>SUM(J185:L185)</f>
        <v>0</v>
      </c>
      <c r="J185" s="400">
        <v>0</v>
      </c>
      <c r="K185" s="400" t="s">
        <v>447</v>
      </c>
      <c r="L185" s="400" t="s">
        <v>447</v>
      </c>
      <c r="M185" s="401">
        <f>SUM(N185:P185)</f>
        <v>0</v>
      </c>
      <c r="N185" s="400">
        <v>0</v>
      </c>
      <c r="O185" s="400" t="s">
        <v>447</v>
      </c>
      <c r="P185" s="400" t="s">
        <v>447</v>
      </c>
      <c r="Q185" s="401">
        <f>SUM(R185:T185)</f>
        <v>0</v>
      </c>
      <c r="R185" s="400">
        <v>0</v>
      </c>
      <c r="S185" s="400" t="s">
        <v>447</v>
      </c>
      <c r="T185" s="400" t="s">
        <v>447</v>
      </c>
      <c r="U185" s="401">
        <f>SUM(V185:X185)</f>
        <v>0</v>
      </c>
      <c r="V185" s="400">
        <v>0</v>
      </c>
      <c r="W185" s="400" t="s">
        <v>447</v>
      </c>
      <c r="X185" s="400" t="s">
        <v>447</v>
      </c>
    </row>
    <row r="186" spans="1:24" ht="15">
      <c r="A186" s="340"/>
      <c r="B186" s="405"/>
      <c r="C186" s="404"/>
      <c r="D186" s="351"/>
      <c r="E186" s="346" t="s">
        <v>241</v>
      </c>
      <c r="F186" s="346" t="s">
        <v>538</v>
      </c>
      <c r="G186" s="346" t="s">
        <v>241</v>
      </c>
      <c r="H186" s="346" t="s">
        <v>366</v>
      </c>
      <c r="I186" s="401">
        <f>SUM(J186:L186)</f>
        <v>0</v>
      </c>
      <c r="J186" s="400" t="s">
        <v>447</v>
      </c>
      <c r="K186" s="400" t="s">
        <v>447</v>
      </c>
      <c r="L186" s="400" t="s">
        <v>447</v>
      </c>
      <c r="M186" s="401">
        <f>SUM(N186:P186)</f>
        <v>0</v>
      </c>
      <c r="N186" s="400" t="s">
        <v>447</v>
      </c>
      <c r="O186" s="400" t="s">
        <v>447</v>
      </c>
      <c r="P186" s="400" t="s">
        <v>447</v>
      </c>
      <c r="Q186" s="401">
        <f>SUM(R186:T186)</f>
        <v>0</v>
      </c>
      <c r="R186" s="400" t="s">
        <v>447</v>
      </c>
      <c r="S186" s="400" t="s">
        <v>447</v>
      </c>
      <c r="T186" s="400" t="s">
        <v>447</v>
      </c>
      <c r="U186" s="401">
        <f>SUM(V186:X186)</f>
        <v>0</v>
      </c>
      <c r="V186" s="400" t="s">
        <v>447</v>
      </c>
      <c r="W186" s="400" t="s">
        <v>447</v>
      </c>
      <c r="X186" s="400" t="s">
        <v>447</v>
      </c>
    </row>
    <row r="187" spans="1:24" ht="15">
      <c r="A187" s="340"/>
      <c r="B187" s="403"/>
      <c r="C187" s="402"/>
      <c r="D187" s="348"/>
      <c r="E187" s="346" t="s">
        <v>241</v>
      </c>
      <c r="F187" s="346" t="s">
        <v>538</v>
      </c>
      <c r="G187" s="346" t="s">
        <v>241</v>
      </c>
      <c r="H187" s="346" t="s">
        <v>365</v>
      </c>
      <c r="I187" s="401">
        <f>SUM(J187:L187)</f>
        <v>0</v>
      </c>
      <c r="J187" s="400" t="s">
        <v>447</v>
      </c>
      <c r="K187" s="400" t="s">
        <v>447</v>
      </c>
      <c r="L187" s="400" t="s">
        <v>447</v>
      </c>
      <c r="M187" s="401">
        <f>SUM(N187:P187)</f>
        <v>0</v>
      </c>
      <c r="N187" s="400" t="s">
        <v>447</v>
      </c>
      <c r="O187" s="400" t="s">
        <v>447</v>
      </c>
      <c r="P187" s="400" t="s">
        <v>447</v>
      </c>
      <c r="Q187" s="401">
        <f>SUM(R187:T187)</f>
        <v>0</v>
      </c>
      <c r="R187" s="400" t="s">
        <v>447</v>
      </c>
      <c r="S187" s="400" t="s">
        <v>447</v>
      </c>
      <c r="T187" s="400" t="s">
        <v>447</v>
      </c>
      <c r="U187" s="401">
        <f>SUM(V187:X187)</f>
        <v>0</v>
      </c>
      <c r="V187" s="400" t="s">
        <v>447</v>
      </c>
      <c r="W187" s="400" t="s">
        <v>447</v>
      </c>
      <c r="X187" s="400" t="s">
        <v>447</v>
      </c>
    </row>
    <row r="188" spans="1:24" ht="15" customHeight="1">
      <c r="A188" s="340"/>
      <c r="B188" s="407" t="s">
        <v>641</v>
      </c>
      <c r="C188" s="406"/>
      <c r="D188" s="354" t="s">
        <v>173</v>
      </c>
      <c r="E188" s="346" t="s">
        <v>640</v>
      </c>
      <c r="F188" s="346" t="s">
        <v>538</v>
      </c>
      <c r="G188" s="346" t="s">
        <v>241</v>
      </c>
      <c r="H188" s="346" t="s">
        <v>541</v>
      </c>
      <c r="I188" s="401">
        <f>SUM(J188:L188)</f>
        <v>57384555</v>
      </c>
      <c r="J188" s="400">
        <v>57384555</v>
      </c>
      <c r="K188" s="400" t="s">
        <v>447</v>
      </c>
      <c r="L188" s="400" t="s">
        <v>447</v>
      </c>
      <c r="M188" s="401">
        <f>SUM(N188:P188)</f>
        <v>57634555</v>
      </c>
      <c r="N188" s="400">
        <v>57634555</v>
      </c>
      <c r="O188" s="400" t="s">
        <v>447</v>
      </c>
      <c r="P188" s="400" t="s">
        <v>447</v>
      </c>
      <c r="Q188" s="401">
        <f>SUM(R188:T188)</f>
        <v>57634555</v>
      </c>
      <c r="R188" s="400">
        <v>57634555</v>
      </c>
      <c r="S188" s="400" t="s">
        <v>447</v>
      </c>
      <c r="T188" s="400" t="s">
        <v>447</v>
      </c>
      <c r="U188" s="401">
        <f>SUM(V188:X188)</f>
        <v>0</v>
      </c>
      <c r="V188" s="400">
        <v>0</v>
      </c>
      <c r="W188" s="400" t="s">
        <v>447</v>
      </c>
      <c r="X188" s="400" t="s">
        <v>447</v>
      </c>
    </row>
    <row r="189" spans="1:24" ht="15">
      <c r="A189" s="340"/>
      <c r="B189" s="405"/>
      <c r="C189" s="404"/>
      <c r="D189" s="351"/>
      <c r="E189" s="346" t="s">
        <v>640</v>
      </c>
      <c r="F189" s="346" t="s">
        <v>538</v>
      </c>
      <c r="G189" s="346" t="s">
        <v>241</v>
      </c>
      <c r="H189" s="346" t="s">
        <v>291</v>
      </c>
      <c r="I189" s="401">
        <f>SUM(J189:L189)</f>
        <v>16030000</v>
      </c>
      <c r="J189" s="399">
        <v>16030000</v>
      </c>
      <c r="K189" s="399" t="s">
        <v>447</v>
      </c>
      <c r="L189" s="399">
        <v>0</v>
      </c>
      <c r="M189" s="401">
        <f>SUM(N189:P189)</f>
        <v>16030000</v>
      </c>
      <c r="N189" s="399">
        <v>16030000</v>
      </c>
      <c r="O189" s="399" t="s">
        <v>447</v>
      </c>
      <c r="P189" s="399">
        <v>0</v>
      </c>
      <c r="Q189" s="401">
        <f>SUM(R189:T189)</f>
        <v>16030000</v>
      </c>
      <c r="R189" s="399">
        <v>16030000</v>
      </c>
      <c r="S189" s="399" t="s">
        <v>447</v>
      </c>
      <c r="T189" s="399">
        <v>0</v>
      </c>
      <c r="U189" s="401">
        <f>SUM(V189:X189)</f>
        <v>0</v>
      </c>
      <c r="V189" s="399">
        <v>0</v>
      </c>
      <c r="W189" s="399" t="s">
        <v>447</v>
      </c>
      <c r="X189" s="399">
        <v>0</v>
      </c>
    </row>
    <row r="190" spans="1:24" ht="15">
      <c r="A190" s="340"/>
      <c r="B190" s="405"/>
      <c r="C190" s="404"/>
      <c r="D190" s="351"/>
      <c r="E190" s="346" t="s">
        <v>640</v>
      </c>
      <c r="F190" s="346" t="s">
        <v>538</v>
      </c>
      <c r="G190" s="346" t="s">
        <v>241</v>
      </c>
      <c r="H190" s="346" t="s">
        <v>540</v>
      </c>
      <c r="I190" s="401">
        <f>SUM(J190:L190)</f>
        <v>0</v>
      </c>
      <c r="J190" s="399">
        <v>0</v>
      </c>
      <c r="K190" s="399" t="s">
        <v>447</v>
      </c>
      <c r="L190" s="399" t="s">
        <v>447</v>
      </c>
      <c r="M190" s="401">
        <f>SUM(N190:P190)</f>
        <v>0</v>
      </c>
      <c r="N190" s="399">
        <v>0</v>
      </c>
      <c r="O190" s="399" t="s">
        <v>447</v>
      </c>
      <c r="P190" s="399" t="s">
        <v>447</v>
      </c>
      <c r="Q190" s="401">
        <f>SUM(R190:T190)</f>
        <v>0</v>
      </c>
      <c r="R190" s="399">
        <v>0</v>
      </c>
      <c r="S190" s="399" t="s">
        <v>447</v>
      </c>
      <c r="T190" s="399" t="s">
        <v>447</v>
      </c>
      <c r="U190" s="401">
        <f>SUM(V190:X190)</f>
        <v>0</v>
      </c>
      <c r="V190" s="399">
        <v>0</v>
      </c>
      <c r="W190" s="399" t="s">
        <v>447</v>
      </c>
      <c r="X190" s="399" t="s">
        <v>447</v>
      </c>
    </row>
    <row r="191" spans="1:24" ht="15">
      <c r="A191" s="340"/>
      <c r="B191" s="405"/>
      <c r="C191" s="404"/>
      <c r="D191" s="351"/>
      <c r="E191" s="346" t="s">
        <v>640</v>
      </c>
      <c r="F191" s="346" t="s">
        <v>538</v>
      </c>
      <c r="G191" s="346" t="s">
        <v>241</v>
      </c>
      <c r="H191" s="346" t="s">
        <v>519</v>
      </c>
      <c r="I191" s="401">
        <f>SUM(J191:L191)</f>
        <v>41354555</v>
      </c>
      <c r="J191" s="399">
        <v>41354555</v>
      </c>
      <c r="K191" s="399" t="s">
        <v>447</v>
      </c>
      <c r="L191" s="399" t="s">
        <v>447</v>
      </c>
      <c r="M191" s="401">
        <f>SUM(N191:P191)</f>
        <v>41604555</v>
      </c>
      <c r="N191" s="399">
        <v>41604555</v>
      </c>
      <c r="O191" s="399" t="s">
        <v>447</v>
      </c>
      <c r="P191" s="399" t="s">
        <v>447</v>
      </c>
      <c r="Q191" s="401">
        <f>SUM(R191:T191)</f>
        <v>41604555</v>
      </c>
      <c r="R191" s="399">
        <v>41604555</v>
      </c>
      <c r="S191" s="399" t="s">
        <v>447</v>
      </c>
      <c r="T191" s="399" t="s">
        <v>447</v>
      </c>
      <c r="U191" s="401">
        <f>SUM(V191:X191)</f>
        <v>0</v>
      </c>
      <c r="V191" s="399">
        <v>0</v>
      </c>
      <c r="W191" s="399" t="s">
        <v>447</v>
      </c>
      <c r="X191" s="399" t="s">
        <v>447</v>
      </c>
    </row>
    <row r="192" spans="1:24" ht="15">
      <c r="A192" s="340"/>
      <c r="B192" s="405"/>
      <c r="C192" s="404"/>
      <c r="D192" s="351"/>
      <c r="E192" s="346" t="s">
        <v>640</v>
      </c>
      <c r="F192" s="346" t="s">
        <v>538</v>
      </c>
      <c r="G192" s="346" t="s">
        <v>241</v>
      </c>
      <c r="H192" s="346" t="s">
        <v>518</v>
      </c>
      <c r="I192" s="401">
        <f>SUM(J192:L192)</f>
        <v>0</v>
      </c>
      <c r="J192" s="399" t="s">
        <v>447</v>
      </c>
      <c r="K192" s="399" t="s">
        <v>447</v>
      </c>
      <c r="L192" s="399" t="s">
        <v>447</v>
      </c>
      <c r="M192" s="401">
        <f>SUM(N192:P192)</f>
        <v>0</v>
      </c>
      <c r="N192" s="399" t="s">
        <v>447</v>
      </c>
      <c r="O192" s="399" t="s">
        <v>447</v>
      </c>
      <c r="P192" s="399" t="s">
        <v>447</v>
      </c>
      <c r="Q192" s="401">
        <f>SUM(R192:T192)</f>
        <v>0</v>
      </c>
      <c r="R192" s="399" t="s">
        <v>447</v>
      </c>
      <c r="S192" s="399" t="s">
        <v>447</v>
      </c>
      <c r="T192" s="399" t="s">
        <v>447</v>
      </c>
      <c r="U192" s="401">
        <f>SUM(V192:X192)</f>
        <v>0</v>
      </c>
      <c r="V192" s="399" t="s">
        <v>447</v>
      </c>
      <c r="W192" s="399" t="s">
        <v>447</v>
      </c>
      <c r="X192" s="399" t="s">
        <v>447</v>
      </c>
    </row>
    <row r="193" spans="1:24" ht="15">
      <c r="A193" s="340"/>
      <c r="B193" s="405"/>
      <c r="C193" s="404"/>
      <c r="D193" s="351"/>
      <c r="E193" s="346" t="s">
        <v>640</v>
      </c>
      <c r="F193" s="346" t="s">
        <v>538</v>
      </c>
      <c r="G193" s="346" t="s">
        <v>241</v>
      </c>
      <c r="H193" s="346" t="s">
        <v>367</v>
      </c>
      <c r="I193" s="401">
        <f>SUM(J193:L193)</f>
        <v>0</v>
      </c>
      <c r="J193" s="399">
        <v>0</v>
      </c>
      <c r="K193" s="399" t="s">
        <v>447</v>
      </c>
      <c r="L193" s="399" t="s">
        <v>447</v>
      </c>
      <c r="M193" s="401">
        <f>SUM(N193:P193)</f>
        <v>0</v>
      </c>
      <c r="N193" s="399">
        <v>0</v>
      </c>
      <c r="O193" s="399" t="s">
        <v>447</v>
      </c>
      <c r="P193" s="399" t="s">
        <v>447</v>
      </c>
      <c r="Q193" s="401">
        <f>SUM(R193:T193)</f>
        <v>0</v>
      </c>
      <c r="R193" s="399">
        <v>0</v>
      </c>
      <c r="S193" s="399" t="s">
        <v>447</v>
      </c>
      <c r="T193" s="399" t="s">
        <v>447</v>
      </c>
      <c r="U193" s="401">
        <f>SUM(V193:X193)</f>
        <v>0</v>
      </c>
      <c r="V193" s="399">
        <v>0</v>
      </c>
      <c r="W193" s="399" t="s">
        <v>447</v>
      </c>
      <c r="X193" s="399" t="s">
        <v>447</v>
      </c>
    </row>
    <row r="194" spans="1:24" ht="15">
      <c r="A194" s="340"/>
      <c r="B194" s="405"/>
      <c r="C194" s="404"/>
      <c r="D194" s="351"/>
      <c r="E194" s="346" t="s">
        <v>640</v>
      </c>
      <c r="F194" s="346" t="s">
        <v>538</v>
      </c>
      <c r="G194" s="346" t="s">
        <v>241</v>
      </c>
      <c r="H194" s="346" t="s">
        <v>366</v>
      </c>
      <c r="I194" s="401">
        <f>SUM(J194:L194)</f>
        <v>0</v>
      </c>
      <c r="J194" s="399" t="s">
        <v>447</v>
      </c>
      <c r="K194" s="399" t="s">
        <v>447</v>
      </c>
      <c r="L194" s="399" t="s">
        <v>447</v>
      </c>
      <c r="M194" s="401">
        <f>SUM(N194:P194)</f>
        <v>0</v>
      </c>
      <c r="N194" s="399" t="s">
        <v>447</v>
      </c>
      <c r="O194" s="399" t="s">
        <v>447</v>
      </c>
      <c r="P194" s="399" t="s">
        <v>447</v>
      </c>
      <c r="Q194" s="401">
        <f>SUM(R194:T194)</f>
        <v>0</v>
      </c>
      <c r="R194" s="399" t="s">
        <v>447</v>
      </c>
      <c r="S194" s="399" t="s">
        <v>447</v>
      </c>
      <c r="T194" s="399" t="s">
        <v>447</v>
      </c>
      <c r="U194" s="401">
        <f>SUM(V194:X194)</f>
        <v>0</v>
      </c>
      <c r="V194" s="399" t="s">
        <v>447</v>
      </c>
      <c r="W194" s="399" t="s">
        <v>447</v>
      </c>
      <c r="X194" s="399" t="s">
        <v>447</v>
      </c>
    </row>
    <row r="195" spans="1:24" ht="15">
      <c r="A195" s="340"/>
      <c r="B195" s="403"/>
      <c r="C195" s="402"/>
      <c r="D195" s="348"/>
      <c r="E195" s="346" t="s">
        <v>640</v>
      </c>
      <c r="F195" s="346" t="s">
        <v>538</v>
      </c>
      <c r="G195" s="346" t="s">
        <v>241</v>
      </c>
      <c r="H195" s="346" t="s">
        <v>365</v>
      </c>
      <c r="I195" s="401">
        <f>SUM(J195:L195)</f>
        <v>0</v>
      </c>
      <c r="J195" s="399" t="s">
        <v>447</v>
      </c>
      <c r="K195" s="399" t="s">
        <v>447</v>
      </c>
      <c r="L195" s="399" t="s">
        <v>447</v>
      </c>
      <c r="M195" s="401">
        <f>SUM(N195:P195)</f>
        <v>0</v>
      </c>
      <c r="N195" s="399" t="s">
        <v>447</v>
      </c>
      <c r="O195" s="399" t="s">
        <v>447</v>
      </c>
      <c r="P195" s="399" t="s">
        <v>447</v>
      </c>
      <c r="Q195" s="401">
        <f>SUM(R195:T195)</f>
        <v>0</v>
      </c>
      <c r="R195" s="399" t="s">
        <v>447</v>
      </c>
      <c r="S195" s="399" t="s">
        <v>447</v>
      </c>
      <c r="T195" s="399" t="s">
        <v>447</v>
      </c>
      <c r="U195" s="401">
        <f>SUM(V195:X195)</f>
        <v>0</v>
      </c>
      <c r="V195" s="399" t="s">
        <v>447</v>
      </c>
      <c r="W195" s="399" t="s">
        <v>447</v>
      </c>
      <c r="X195" s="399" t="s">
        <v>447</v>
      </c>
    </row>
    <row r="196" spans="1:24" ht="15" customHeight="1">
      <c r="A196" s="340"/>
      <c r="B196" s="407" t="s">
        <v>170</v>
      </c>
      <c r="C196" s="406"/>
      <c r="D196" s="354" t="s">
        <v>169</v>
      </c>
      <c r="E196" s="346" t="s">
        <v>639</v>
      </c>
      <c r="F196" s="346" t="s">
        <v>538</v>
      </c>
      <c r="G196" s="346" t="s">
        <v>241</v>
      </c>
      <c r="H196" s="346" t="s">
        <v>541</v>
      </c>
      <c r="I196" s="401">
        <f>SUM(J196:L196)</f>
        <v>0</v>
      </c>
      <c r="J196" s="400">
        <v>0</v>
      </c>
      <c r="K196" s="400" t="s">
        <v>447</v>
      </c>
      <c r="L196" s="400" t="s">
        <v>447</v>
      </c>
      <c r="M196" s="401">
        <f>SUM(N196:P196)</f>
        <v>0</v>
      </c>
      <c r="N196" s="400">
        <v>0</v>
      </c>
      <c r="O196" s="400" t="s">
        <v>447</v>
      </c>
      <c r="P196" s="400" t="s">
        <v>447</v>
      </c>
      <c r="Q196" s="401">
        <f>SUM(R196:T196)</f>
        <v>0</v>
      </c>
      <c r="R196" s="400">
        <v>0</v>
      </c>
      <c r="S196" s="400" t="s">
        <v>447</v>
      </c>
      <c r="T196" s="400" t="s">
        <v>447</v>
      </c>
      <c r="U196" s="401">
        <f>SUM(V196:X196)</f>
        <v>0</v>
      </c>
      <c r="V196" s="400">
        <v>0</v>
      </c>
      <c r="W196" s="400" t="s">
        <v>447</v>
      </c>
      <c r="X196" s="400" t="s">
        <v>447</v>
      </c>
    </row>
    <row r="197" spans="1:24" ht="15">
      <c r="A197" s="340"/>
      <c r="B197" s="405"/>
      <c r="C197" s="404"/>
      <c r="D197" s="351"/>
      <c r="E197" s="346" t="s">
        <v>639</v>
      </c>
      <c r="F197" s="346" t="s">
        <v>538</v>
      </c>
      <c r="G197" s="346" t="s">
        <v>241</v>
      </c>
      <c r="H197" s="346" t="s">
        <v>291</v>
      </c>
      <c r="I197" s="401">
        <f>SUM(J197:L197)</f>
        <v>0</v>
      </c>
      <c r="J197" s="399">
        <v>0</v>
      </c>
      <c r="K197" s="399" t="s">
        <v>447</v>
      </c>
      <c r="L197" s="399">
        <v>0</v>
      </c>
      <c r="M197" s="401">
        <f>SUM(N197:P197)</f>
        <v>0</v>
      </c>
      <c r="N197" s="399">
        <v>0</v>
      </c>
      <c r="O197" s="399" t="s">
        <v>447</v>
      </c>
      <c r="P197" s="399">
        <v>0</v>
      </c>
      <c r="Q197" s="401">
        <f>SUM(R197:T197)</f>
        <v>0</v>
      </c>
      <c r="R197" s="399">
        <v>0</v>
      </c>
      <c r="S197" s="399" t="s">
        <v>447</v>
      </c>
      <c r="T197" s="399">
        <v>0</v>
      </c>
      <c r="U197" s="401">
        <f>SUM(V197:X197)</f>
        <v>0</v>
      </c>
      <c r="V197" s="399">
        <v>0</v>
      </c>
      <c r="W197" s="399" t="s">
        <v>447</v>
      </c>
      <c r="X197" s="399">
        <v>0</v>
      </c>
    </row>
    <row r="198" spans="1:24" ht="15">
      <c r="A198" s="340"/>
      <c r="B198" s="405"/>
      <c r="C198" s="404"/>
      <c r="D198" s="351"/>
      <c r="E198" s="346" t="s">
        <v>639</v>
      </c>
      <c r="F198" s="346" t="s">
        <v>538</v>
      </c>
      <c r="G198" s="346" t="s">
        <v>241</v>
      </c>
      <c r="H198" s="346" t="s">
        <v>540</v>
      </c>
      <c r="I198" s="401">
        <f>SUM(J198:L198)</f>
        <v>0</v>
      </c>
      <c r="J198" s="399">
        <v>0</v>
      </c>
      <c r="K198" s="399" t="s">
        <v>447</v>
      </c>
      <c r="L198" s="399" t="s">
        <v>447</v>
      </c>
      <c r="M198" s="401">
        <f>SUM(N198:P198)</f>
        <v>0</v>
      </c>
      <c r="N198" s="399">
        <v>0</v>
      </c>
      <c r="O198" s="399" t="s">
        <v>447</v>
      </c>
      <c r="P198" s="399" t="s">
        <v>447</v>
      </c>
      <c r="Q198" s="401">
        <f>SUM(R198:T198)</f>
        <v>0</v>
      </c>
      <c r="R198" s="399">
        <v>0</v>
      </c>
      <c r="S198" s="399" t="s">
        <v>447</v>
      </c>
      <c r="T198" s="399" t="s">
        <v>447</v>
      </c>
      <c r="U198" s="401">
        <f>SUM(V198:X198)</f>
        <v>0</v>
      </c>
      <c r="V198" s="399">
        <v>0</v>
      </c>
      <c r="W198" s="399" t="s">
        <v>447</v>
      </c>
      <c r="X198" s="399" t="s">
        <v>447</v>
      </c>
    </row>
    <row r="199" spans="1:24" ht="15">
      <c r="A199" s="340"/>
      <c r="B199" s="405"/>
      <c r="C199" s="404"/>
      <c r="D199" s="351"/>
      <c r="E199" s="346" t="s">
        <v>639</v>
      </c>
      <c r="F199" s="346" t="s">
        <v>538</v>
      </c>
      <c r="G199" s="346" t="s">
        <v>241</v>
      </c>
      <c r="H199" s="346" t="s">
        <v>519</v>
      </c>
      <c r="I199" s="401">
        <f>SUM(J199:L199)</f>
        <v>0</v>
      </c>
      <c r="J199" s="399">
        <v>0</v>
      </c>
      <c r="K199" s="399" t="s">
        <v>447</v>
      </c>
      <c r="L199" s="399" t="s">
        <v>447</v>
      </c>
      <c r="M199" s="401">
        <f>SUM(N199:P199)</f>
        <v>0</v>
      </c>
      <c r="N199" s="399">
        <v>0</v>
      </c>
      <c r="O199" s="399" t="s">
        <v>447</v>
      </c>
      <c r="P199" s="399" t="s">
        <v>447</v>
      </c>
      <c r="Q199" s="401">
        <f>SUM(R199:T199)</f>
        <v>0</v>
      </c>
      <c r="R199" s="399">
        <v>0</v>
      </c>
      <c r="S199" s="399" t="s">
        <v>447</v>
      </c>
      <c r="T199" s="399" t="s">
        <v>447</v>
      </c>
      <c r="U199" s="401">
        <f>SUM(V199:X199)</f>
        <v>0</v>
      </c>
      <c r="V199" s="399">
        <v>0</v>
      </c>
      <c r="W199" s="399" t="s">
        <v>447</v>
      </c>
      <c r="X199" s="399" t="s">
        <v>447</v>
      </c>
    </row>
    <row r="200" spans="1:24" ht="15">
      <c r="A200" s="340"/>
      <c r="B200" s="405"/>
      <c r="C200" s="404"/>
      <c r="D200" s="351"/>
      <c r="E200" s="346" t="s">
        <v>639</v>
      </c>
      <c r="F200" s="346" t="s">
        <v>538</v>
      </c>
      <c r="G200" s="346" t="s">
        <v>241</v>
      </c>
      <c r="H200" s="346" t="s">
        <v>518</v>
      </c>
      <c r="I200" s="401">
        <f>SUM(J200:L200)</f>
        <v>0</v>
      </c>
      <c r="J200" s="399" t="s">
        <v>447</v>
      </c>
      <c r="K200" s="399" t="s">
        <v>447</v>
      </c>
      <c r="L200" s="399" t="s">
        <v>447</v>
      </c>
      <c r="M200" s="401">
        <f>SUM(N200:P200)</f>
        <v>0</v>
      </c>
      <c r="N200" s="399" t="s">
        <v>447</v>
      </c>
      <c r="O200" s="399" t="s">
        <v>447</v>
      </c>
      <c r="P200" s="399" t="s">
        <v>447</v>
      </c>
      <c r="Q200" s="401">
        <f>SUM(R200:T200)</f>
        <v>0</v>
      </c>
      <c r="R200" s="399" t="s">
        <v>447</v>
      </c>
      <c r="S200" s="399" t="s">
        <v>447</v>
      </c>
      <c r="T200" s="399" t="s">
        <v>447</v>
      </c>
      <c r="U200" s="401">
        <f>SUM(V200:X200)</f>
        <v>0</v>
      </c>
      <c r="V200" s="399" t="s">
        <v>447</v>
      </c>
      <c r="W200" s="399" t="s">
        <v>447</v>
      </c>
      <c r="X200" s="399" t="s">
        <v>447</v>
      </c>
    </row>
    <row r="201" spans="1:24" ht="15">
      <c r="A201" s="340"/>
      <c r="B201" s="405"/>
      <c r="C201" s="404"/>
      <c r="D201" s="351"/>
      <c r="E201" s="346" t="s">
        <v>639</v>
      </c>
      <c r="F201" s="346" t="s">
        <v>538</v>
      </c>
      <c r="G201" s="346" t="s">
        <v>241</v>
      </c>
      <c r="H201" s="346" t="s">
        <v>367</v>
      </c>
      <c r="I201" s="401">
        <f>SUM(J201:L201)</f>
        <v>0</v>
      </c>
      <c r="J201" s="399">
        <v>0</v>
      </c>
      <c r="K201" s="399" t="s">
        <v>447</v>
      </c>
      <c r="L201" s="399" t="s">
        <v>447</v>
      </c>
      <c r="M201" s="401">
        <f>SUM(N201:P201)</f>
        <v>0</v>
      </c>
      <c r="N201" s="399">
        <v>0</v>
      </c>
      <c r="O201" s="399" t="s">
        <v>447</v>
      </c>
      <c r="P201" s="399" t="s">
        <v>447</v>
      </c>
      <c r="Q201" s="401">
        <f>SUM(R201:T201)</f>
        <v>0</v>
      </c>
      <c r="R201" s="399">
        <v>0</v>
      </c>
      <c r="S201" s="399" t="s">
        <v>447</v>
      </c>
      <c r="T201" s="399" t="s">
        <v>447</v>
      </c>
      <c r="U201" s="401">
        <f>SUM(V201:X201)</f>
        <v>0</v>
      </c>
      <c r="V201" s="399">
        <v>0</v>
      </c>
      <c r="W201" s="399" t="s">
        <v>447</v>
      </c>
      <c r="X201" s="399" t="s">
        <v>447</v>
      </c>
    </row>
    <row r="202" spans="1:24" ht="15">
      <c r="A202" s="340"/>
      <c r="B202" s="405"/>
      <c r="C202" s="404"/>
      <c r="D202" s="351"/>
      <c r="E202" s="346" t="s">
        <v>639</v>
      </c>
      <c r="F202" s="346" t="s">
        <v>538</v>
      </c>
      <c r="G202" s="346" t="s">
        <v>241</v>
      </c>
      <c r="H202" s="346" t="s">
        <v>366</v>
      </c>
      <c r="I202" s="401">
        <f>SUM(J202:L202)</f>
        <v>0</v>
      </c>
      <c r="J202" s="399" t="s">
        <v>447</v>
      </c>
      <c r="K202" s="399" t="s">
        <v>447</v>
      </c>
      <c r="L202" s="399" t="s">
        <v>447</v>
      </c>
      <c r="M202" s="401">
        <f>SUM(N202:P202)</f>
        <v>0</v>
      </c>
      <c r="N202" s="399" t="s">
        <v>447</v>
      </c>
      <c r="O202" s="399" t="s">
        <v>447</v>
      </c>
      <c r="P202" s="399" t="s">
        <v>447</v>
      </c>
      <c r="Q202" s="401">
        <f>SUM(R202:T202)</f>
        <v>0</v>
      </c>
      <c r="R202" s="399" t="s">
        <v>447</v>
      </c>
      <c r="S202" s="399" t="s">
        <v>447</v>
      </c>
      <c r="T202" s="399" t="s">
        <v>447</v>
      </c>
      <c r="U202" s="401">
        <f>SUM(V202:X202)</f>
        <v>0</v>
      </c>
      <c r="V202" s="399" t="s">
        <v>447</v>
      </c>
      <c r="W202" s="399" t="s">
        <v>447</v>
      </c>
      <c r="X202" s="399" t="s">
        <v>447</v>
      </c>
    </row>
    <row r="203" spans="1:24" ht="15">
      <c r="A203" s="340"/>
      <c r="B203" s="403"/>
      <c r="C203" s="402"/>
      <c r="D203" s="348"/>
      <c r="E203" s="346" t="s">
        <v>639</v>
      </c>
      <c r="F203" s="346" t="s">
        <v>538</v>
      </c>
      <c r="G203" s="346" t="s">
        <v>241</v>
      </c>
      <c r="H203" s="346" t="s">
        <v>365</v>
      </c>
      <c r="I203" s="401">
        <f>SUM(J203:L203)</f>
        <v>0</v>
      </c>
      <c r="J203" s="399" t="s">
        <v>447</v>
      </c>
      <c r="K203" s="399" t="s">
        <v>447</v>
      </c>
      <c r="L203" s="399" t="s">
        <v>447</v>
      </c>
      <c r="M203" s="401">
        <f>SUM(N203:P203)</f>
        <v>0</v>
      </c>
      <c r="N203" s="399" t="s">
        <v>447</v>
      </c>
      <c r="O203" s="399" t="s">
        <v>447</v>
      </c>
      <c r="P203" s="399" t="s">
        <v>447</v>
      </c>
      <c r="Q203" s="401">
        <f>SUM(R203:T203)</f>
        <v>0</v>
      </c>
      <c r="R203" s="399" t="s">
        <v>447</v>
      </c>
      <c r="S203" s="399" t="s">
        <v>447</v>
      </c>
      <c r="T203" s="399" t="s">
        <v>447</v>
      </c>
      <c r="U203" s="401">
        <f>SUM(V203:X203)</f>
        <v>0</v>
      </c>
      <c r="V203" s="399" t="s">
        <v>447</v>
      </c>
      <c r="W203" s="399" t="s">
        <v>447</v>
      </c>
      <c r="X203" s="399" t="s">
        <v>447</v>
      </c>
    </row>
    <row r="204" spans="1:24" ht="15" customHeight="1">
      <c r="A204" s="340"/>
      <c r="B204" s="407" t="s">
        <v>166</v>
      </c>
      <c r="C204" s="406"/>
      <c r="D204" s="354" t="s">
        <v>638</v>
      </c>
      <c r="E204" s="346" t="s">
        <v>637</v>
      </c>
      <c r="F204" s="346" t="s">
        <v>538</v>
      </c>
      <c r="G204" s="346" t="s">
        <v>241</v>
      </c>
      <c r="H204" s="346" t="s">
        <v>541</v>
      </c>
      <c r="I204" s="401">
        <f>SUM(J204:L204)</f>
        <v>0</v>
      </c>
      <c r="J204" s="400">
        <v>0</v>
      </c>
      <c r="K204" s="400" t="s">
        <v>447</v>
      </c>
      <c r="L204" s="400" t="s">
        <v>447</v>
      </c>
      <c r="M204" s="401">
        <f>SUM(N204:P204)</f>
        <v>0</v>
      </c>
      <c r="N204" s="400">
        <v>0</v>
      </c>
      <c r="O204" s="400" t="s">
        <v>447</v>
      </c>
      <c r="P204" s="400" t="s">
        <v>447</v>
      </c>
      <c r="Q204" s="401">
        <f>SUM(R204:T204)</f>
        <v>0</v>
      </c>
      <c r="R204" s="400">
        <v>0</v>
      </c>
      <c r="S204" s="400" t="s">
        <v>447</v>
      </c>
      <c r="T204" s="400" t="s">
        <v>447</v>
      </c>
      <c r="U204" s="401">
        <f>SUM(V204:X204)</f>
        <v>0</v>
      </c>
      <c r="V204" s="400">
        <v>0</v>
      </c>
      <c r="W204" s="400" t="s">
        <v>447</v>
      </c>
      <c r="X204" s="400" t="s">
        <v>447</v>
      </c>
    </row>
    <row r="205" spans="1:24" ht="15">
      <c r="A205" s="340"/>
      <c r="B205" s="405"/>
      <c r="C205" s="404"/>
      <c r="D205" s="351"/>
      <c r="E205" s="346" t="s">
        <v>637</v>
      </c>
      <c r="F205" s="346" t="s">
        <v>538</v>
      </c>
      <c r="G205" s="346" t="s">
        <v>241</v>
      </c>
      <c r="H205" s="346" t="s">
        <v>291</v>
      </c>
      <c r="I205" s="401">
        <f>SUM(J205:L205)</f>
        <v>0</v>
      </c>
      <c r="J205" s="399">
        <v>0</v>
      </c>
      <c r="K205" s="399">
        <v>0</v>
      </c>
      <c r="L205" s="399">
        <v>0</v>
      </c>
      <c r="M205" s="401">
        <f>SUM(N205:P205)</f>
        <v>0</v>
      </c>
      <c r="N205" s="399">
        <v>0</v>
      </c>
      <c r="O205" s="399">
        <v>0</v>
      </c>
      <c r="P205" s="399">
        <v>0</v>
      </c>
      <c r="Q205" s="401">
        <f>SUM(R205:T205)</f>
        <v>0</v>
      </c>
      <c r="R205" s="399">
        <v>0</v>
      </c>
      <c r="S205" s="399">
        <v>0</v>
      </c>
      <c r="T205" s="399">
        <v>0</v>
      </c>
      <c r="U205" s="401">
        <f>SUM(V205:X205)</f>
        <v>0</v>
      </c>
      <c r="V205" s="399">
        <v>0</v>
      </c>
      <c r="W205" s="399">
        <v>0</v>
      </c>
      <c r="X205" s="399">
        <v>0</v>
      </c>
    </row>
    <row r="206" spans="1:24" ht="15">
      <c r="A206" s="340"/>
      <c r="B206" s="405"/>
      <c r="C206" s="404"/>
      <c r="D206" s="351"/>
      <c r="E206" s="346" t="s">
        <v>637</v>
      </c>
      <c r="F206" s="346" t="s">
        <v>538</v>
      </c>
      <c r="G206" s="346" t="s">
        <v>241</v>
      </c>
      <c r="H206" s="346" t="s">
        <v>540</v>
      </c>
      <c r="I206" s="401">
        <f>SUM(J206:L206)</f>
        <v>0</v>
      </c>
      <c r="J206" s="399">
        <v>0</v>
      </c>
      <c r="K206" s="399" t="s">
        <v>447</v>
      </c>
      <c r="L206" s="399" t="s">
        <v>447</v>
      </c>
      <c r="M206" s="401">
        <f>SUM(N206:P206)</f>
        <v>0</v>
      </c>
      <c r="N206" s="399">
        <v>0</v>
      </c>
      <c r="O206" s="399" t="s">
        <v>447</v>
      </c>
      <c r="P206" s="399" t="s">
        <v>447</v>
      </c>
      <c r="Q206" s="401">
        <f>SUM(R206:T206)</f>
        <v>0</v>
      </c>
      <c r="R206" s="399">
        <v>0</v>
      </c>
      <c r="S206" s="399" t="s">
        <v>447</v>
      </c>
      <c r="T206" s="399" t="s">
        <v>447</v>
      </c>
      <c r="U206" s="401">
        <f>SUM(V206:X206)</f>
        <v>0</v>
      </c>
      <c r="V206" s="399">
        <v>0</v>
      </c>
      <c r="W206" s="399" t="s">
        <v>447</v>
      </c>
      <c r="X206" s="399" t="s">
        <v>447</v>
      </c>
    </row>
    <row r="207" spans="1:24" ht="15">
      <c r="A207" s="340"/>
      <c r="B207" s="405"/>
      <c r="C207" s="404"/>
      <c r="D207" s="351"/>
      <c r="E207" s="346" t="s">
        <v>637</v>
      </c>
      <c r="F207" s="346" t="s">
        <v>538</v>
      </c>
      <c r="G207" s="346" t="s">
        <v>241</v>
      </c>
      <c r="H207" s="346" t="s">
        <v>519</v>
      </c>
      <c r="I207" s="401">
        <f>SUM(J207:L207)</f>
        <v>0</v>
      </c>
      <c r="J207" s="399">
        <v>0</v>
      </c>
      <c r="K207" s="399" t="s">
        <v>447</v>
      </c>
      <c r="L207" s="399" t="s">
        <v>447</v>
      </c>
      <c r="M207" s="401">
        <f>SUM(N207:P207)</f>
        <v>0</v>
      </c>
      <c r="N207" s="399">
        <v>0</v>
      </c>
      <c r="O207" s="399" t="s">
        <v>447</v>
      </c>
      <c r="P207" s="399" t="s">
        <v>447</v>
      </c>
      <c r="Q207" s="401">
        <f>SUM(R207:T207)</f>
        <v>0</v>
      </c>
      <c r="R207" s="399">
        <v>0</v>
      </c>
      <c r="S207" s="399" t="s">
        <v>447</v>
      </c>
      <c r="T207" s="399" t="s">
        <v>447</v>
      </c>
      <c r="U207" s="401">
        <f>SUM(V207:X207)</f>
        <v>0</v>
      </c>
      <c r="V207" s="399">
        <v>0</v>
      </c>
      <c r="W207" s="399" t="s">
        <v>447</v>
      </c>
      <c r="X207" s="399" t="s">
        <v>447</v>
      </c>
    </row>
    <row r="208" spans="1:24" ht="15">
      <c r="A208" s="340"/>
      <c r="B208" s="405"/>
      <c r="C208" s="404"/>
      <c r="D208" s="351"/>
      <c r="E208" s="346" t="s">
        <v>637</v>
      </c>
      <c r="F208" s="346" t="s">
        <v>538</v>
      </c>
      <c r="G208" s="346" t="s">
        <v>241</v>
      </c>
      <c r="H208" s="346" t="s">
        <v>518</v>
      </c>
      <c r="I208" s="401">
        <f>SUM(J208:L208)</f>
        <v>0</v>
      </c>
      <c r="J208" s="399" t="s">
        <v>447</v>
      </c>
      <c r="K208" s="399" t="s">
        <v>447</v>
      </c>
      <c r="L208" s="399" t="s">
        <v>447</v>
      </c>
      <c r="M208" s="401">
        <f>SUM(N208:P208)</f>
        <v>0</v>
      </c>
      <c r="N208" s="399" t="s">
        <v>447</v>
      </c>
      <c r="O208" s="399" t="s">
        <v>447</v>
      </c>
      <c r="P208" s="399" t="s">
        <v>447</v>
      </c>
      <c r="Q208" s="401">
        <f>SUM(R208:T208)</f>
        <v>0</v>
      </c>
      <c r="R208" s="399" t="s">
        <v>447</v>
      </c>
      <c r="S208" s="399" t="s">
        <v>447</v>
      </c>
      <c r="T208" s="399" t="s">
        <v>447</v>
      </c>
      <c r="U208" s="401">
        <f>SUM(V208:X208)</f>
        <v>0</v>
      </c>
      <c r="V208" s="399" t="s">
        <v>447</v>
      </c>
      <c r="W208" s="399" t="s">
        <v>447</v>
      </c>
      <c r="X208" s="399" t="s">
        <v>447</v>
      </c>
    </row>
    <row r="209" spans="1:24" ht="15">
      <c r="A209" s="340"/>
      <c r="B209" s="405"/>
      <c r="C209" s="404"/>
      <c r="D209" s="351"/>
      <c r="E209" s="346" t="s">
        <v>637</v>
      </c>
      <c r="F209" s="346" t="s">
        <v>538</v>
      </c>
      <c r="G209" s="346" t="s">
        <v>241</v>
      </c>
      <c r="H209" s="346" t="s">
        <v>367</v>
      </c>
      <c r="I209" s="401">
        <f>SUM(J209:L209)</f>
        <v>0</v>
      </c>
      <c r="J209" s="399">
        <v>0</v>
      </c>
      <c r="K209" s="399" t="s">
        <v>447</v>
      </c>
      <c r="L209" s="399" t="s">
        <v>447</v>
      </c>
      <c r="M209" s="401">
        <f>SUM(N209:P209)</f>
        <v>0</v>
      </c>
      <c r="N209" s="399">
        <v>0</v>
      </c>
      <c r="O209" s="399" t="s">
        <v>447</v>
      </c>
      <c r="P209" s="399" t="s">
        <v>447</v>
      </c>
      <c r="Q209" s="401">
        <f>SUM(R209:T209)</f>
        <v>0</v>
      </c>
      <c r="R209" s="399">
        <v>0</v>
      </c>
      <c r="S209" s="399" t="s">
        <v>447</v>
      </c>
      <c r="T209" s="399" t="s">
        <v>447</v>
      </c>
      <c r="U209" s="401">
        <f>SUM(V209:X209)</f>
        <v>0</v>
      </c>
      <c r="V209" s="399">
        <v>0</v>
      </c>
      <c r="W209" s="399" t="s">
        <v>447</v>
      </c>
      <c r="X209" s="399" t="s">
        <v>447</v>
      </c>
    </row>
    <row r="210" spans="1:24" ht="15">
      <c r="A210" s="340"/>
      <c r="B210" s="405"/>
      <c r="C210" s="404"/>
      <c r="D210" s="351"/>
      <c r="E210" s="346" t="s">
        <v>637</v>
      </c>
      <c r="F210" s="346" t="s">
        <v>538</v>
      </c>
      <c r="G210" s="346" t="s">
        <v>241</v>
      </c>
      <c r="H210" s="346" t="s">
        <v>366</v>
      </c>
      <c r="I210" s="401">
        <f>SUM(J210:L210)</f>
        <v>0</v>
      </c>
      <c r="J210" s="399" t="s">
        <v>447</v>
      </c>
      <c r="K210" s="399" t="s">
        <v>447</v>
      </c>
      <c r="L210" s="399" t="s">
        <v>447</v>
      </c>
      <c r="M210" s="401">
        <f>SUM(N210:P210)</f>
        <v>0</v>
      </c>
      <c r="N210" s="399" t="s">
        <v>447</v>
      </c>
      <c r="O210" s="399" t="s">
        <v>447</v>
      </c>
      <c r="P210" s="399" t="s">
        <v>447</v>
      </c>
      <c r="Q210" s="401">
        <f>SUM(R210:T210)</f>
        <v>0</v>
      </c>
      <c r="R210" s="399" t="s">
        <v>447</v>
      </c>
      <c r="S210" s="399" t="s">
        <v>447</v>
      </c>
      <c r="T210" s="399" t="s">
        <v>447</v>
      </c>
      <c r="U210" s="401">
        <f>SUM(V210:X210)</f>
        <v>0</v>
      </c>
      <c r="V210" s="399" t="s">
        <v>447</v>
      </c>
      <c r="W210" s="399" t="s">
        <v>447</v>
      </c>
      <c r="X210" s="399" t="s">
        <v>447</v>
      </c>
    </row>
    <row r="211" spans="1:24" ht="15">
      <c r="A211" s="340"/>
      <c r="B211" s="403"/>
      <c r="C211" s="402"/>
      <c r="D211" s="348"/>
      <c r="E211" s="346" t="s">
        <v>637</v>
      </c>
      <c r="F211" s="346" t="s">
        <v>538</v>
      </c>
      <c r="G211" s="346" t="s">
        <v>241</v>
      </c>
      <c r="H211" s="346" t="s">
        <v>365</v>
      </c>
      <c r="I211" s="401">
        <f>SUM(J211:L211)</f>
        <v>0</v>
      </c>
      <c r="J211" s="399" t="s">
        <v>447</v>
      </c>
      <c r="K211" s="399" t="s">
        <v>447</v>
      </c>
      <c r="L211" s="399" t="s">
        <v>447</v>
      </c>
      <c r="M211" s="401">
        <f>SUM(N211:P211)</f>
        <v>0</v>
      </c>
      <c r="N211" s="399" t="s">
        <v>447</v>
      </c>
      <c r="O211" s="399" t="s">
        <v>447</v>
      </c>
      <c r="P211" s="399" t="s">
        <v>447</v>
      </c>
      <c r="Q211" s="401">
        <f>SUM(R211:T211)</f>
        <v>0</v>
      </c>
      <c r="R211" s="399" t="s">
        <v>447</v>
      </c>
      <c r="S211" s="399" t="s">
        <v>447</v>
      </c>
      <c r="T211" s="399" t="s">
        <v>447</v>
      </c>
      <c r="U211" s="401">
        <f>SUM(V211:X211)</f>
        <v>0</v>
      </c>
      <c r="V211" s="399" t="s">
        <v>447</v>
      </c>
      <c r="W211" s="399" t="s">
        <v>447</v>
      </c>
      <c r="X211" s="399" t="s">
        <v>447</v>
      </c>
    </row>
    <row r="212" spans="1:24" ht="15" customHeight="1">
      <c r="A212" s="340"/>
      <c r="B212" s="407" t="s">
        <v>136</v>
      </c>
      <c r="C212" s="406"/>
      <c r="D212" s="354" t="s">
        <v>636</v>
      </c>
      <c r="E212" s="346" t="s">
        <v>559</v>
      </c>
      <c r="F212" s="346" t="s">
        <v>538</v>
      </c>
      <c r="G212" s="346" t="s">
        <v>241</v>
      </c>
      <c r="H212" s="346" t="s">
        <v>541</v>
      </c>
      <c r="I212" s="401">
        <f>SUM(J212:L212)</f>
        <v>17320517.61</v>
      </c>
      <c r="J212" s="400">
        <v>17320517.61</v>
      </c>
      <c r="K212" s="400" t="s">
        <v>447</v>
      </c>
      <c r="L212" s="400" t="s">
        <v>447</v>
      </c>
      <c r="M212" s="401">
        <f>SUM(N212:P212)</f>
        <v>17396017</v>
      </c>
      <c r="N212" s="400">
        <v>17396017</v>
      </c>
      <c r="O212" s="400" t="s">
        <v>447</v>
      </c>
      <c r="P212" s="400" t="s">
        <v>447</v>
      </c>
      <c r="Q212" s="401">
        <f>SUM(R212:T212)</f>
        <v>17396017</v>
      </c>
      <c r="R212" s="400">
        <v>17396017</v>
      </c>
      <c r="S212" s="400" t="s">
        <v>447</v>
      </c>
      <c r="T212" s="400" t="s">
        <v>447</v>
      </c>
      <c r="U212" s="401">
        <f>SUM(V212:X212)</f>
        <v>0</v>
      </c>
      <c r="V212" s="400">
        <v>0</v>
      </c>
      <c r="W212" s="400" t="s">
        <v>447</v>
      </c>
      <c r="X212" s="400" t="s">
        <v>447</v>
      </c>
    </row>
    <row r="213" spans="1:24" ht="15">
      <c r="A213" s="340"/>
      <c r="B213" s="405"/>
      <c r="C213" s="404"/>
      <c r="D213" s="351"/>
      <c r="E213" s="346" t="s">
        <v>559</v>
      </c>
      <c r="F213" s="346" t="s">
        <v>538</v>
      </c>
      <c r="G213" s="346" t="s">
        <v>241</v>
      </c>
      <c r="H213" s="346" t="s">
        <v>291</v>
      </c>
      <c r="I213" s="401">
        <f>SUM(J213:L213)</f>
        <v>4831442</v>
      </c>
      <c r="J213" s="400">
        <v>4831442</v>
      </c>
      <c r="K213" s="400" t="s">
        <v>447</v>
      </c>
      <c r="L213" s="400">
        <v>0</v>
      </c>
      <c r="M213" s="401">
        <f>SUM(N213:P213)</f>
        <v>4831442</v>
      </c>
      <c r="N213" s="400">
        <v>4831442</v>
      </c>
      <c r="O213" s="400" t="s">
        <v>447</v>
      </c>
      <c r="P213" s="400">
        <v>0</v>
      </c>
      <c r="Q213" s="401">
        <f>SUM(R213:T213)</f>
        <v>4831442</v>
      </c>
      <c r="R213" s="400">
        <v>4831442</v>
      </c>
      <c r="S213" s="400" t="s">
        <v>447</v>
      </c>
      <c r="T213" s="400">
        <v>0</v>
      </c>
      <c r="U213" s="401">
        <f>SUM(V213:X213)</f>
        <v>0</v>
      </c>
      <c r="V213" s="400">
        <v>0</v>
      </c>
      <c r="W213" s="400" t="s">
        <v>447</v>
      </c>
      <c r="X213" s="400">
        <v>0</v>
      </c>
    </row>
    <row r="214" spans="1:24" ht="15">
      <c r="A214" s="340"/>
      <c r="B214" s="405"/>
      <c r="C214" s="404"/>
      <c r="D214" s="351"/>
      <c r="E214" s="346" t="s">
        <v>559</v>
      </c>
      <c r="F214" s="346" t="s">
        <v>538</v>
      </c>
      <c r="G214" s="346" t="s">
        <v>241</v>
      </c>
      <c r="H214" s="346" t="s">
        <v>540</v>
      </c>
      <c r="I214" s="401">
        <f>SUM(J214:L214)</f>
        <v>0</v>
      </c>
      <c r="J214" s="400">
        <v>0</v>
      </c>
      <c r="K214" s="400" t="s">
        <v>447</v>
      </c>
      <c r="L214" s="400" t="s">
        <v>447</v>
      </c>
      <c r="M214" s="401">
        <f>SUM(N214:P214)</f>
        <v>0</v>
      </c>
      <c r="N214" s="400">
        <v>0</v>
      </c>
      <c r="O214" s="400" t="s">
        <v>447</v>
      </c>
      <c r="P214" s="400" t="s">
        <v>447</v>
      </c>
      <c r="Q214" s="401">
        <f>SUM(R214:T214)</f>
        <v>0</v>
      </c>
      <c r="R214" s="400">
        <v>0</v>
      </c>
      <c r="S214" s="400" t="s">
        <v>447</v>
      </c>
      <c r="T214" s="400" t="s">
        <v>447</v>
      </c>
      <c r="U214" s="401">
        <f>SUM(V214:X214)</f>
        <v>0</v>
      </c>
      <c r="V214" s="400">
        <v>0</v>
      </c>
      <c r="W214" s="400" t="s">
        <v>447</v>
      </c>
      <c r="X214" s="400" t="s">
        <v>447</v>
      </c>
    </row>
    <row r="215" spans="1:24" ht="15">
      <c r="A215" s="340"/>
      <c r="B215" s="405"/>
      <c r="C215" s="404"/>
      <c r="D215" s="351"/>
      <c r="E215" s="346" t="s">
        <v>559</v>
      </c>
      <c r="F215" s="346" t="s">
        <v>538</v>
      </c>
      <c r="G215" s="346" t="s">
        <v>241</v>
      </c>
      <c r="H215" s="346" t="s">
        <v>519</v>
      </c>
      <c r="I215" s="401">
        <f>SUM(J215:L215)</f>
        <v>12489075.61</v>
      </c>
      <c r="J215" s="400">
        <v>12489075.61</v>
      </c>
      <c r="K215" s="400" t="s">
        <v>447</v>
      </c>
      <c r="L215" s="400" t="s">
        <v>447</v>
      </c>
      <c r="M215" s="401">
        <f>SUM(N215:P215)</f>
        <v>12564575</v>
      </c>
      <c r="N215" s="400">
        <v>12564575</v>
      </c>
      <c r="O215" s="400" t="s">
        <v>447</v>
      </c>
      <c r="P215" s="400" t="s">
        <v>447</v>
      </c>
      <c r="Q215" s="401">
        <f>SUM(R215:T215)</f>
        <v>12564575</v>
      </c>
      <c r="R215" s="400">
        <v>12564575</v>
      </c>
      <c r="S215" s="400" t="s">
        <v>447</v>
      </c>
      <c r="T215" s="400" t="s">
        <v>447</v>
      </c>
      <c r="U215" s="401">
        <f>SUM(V215:X215)</f>
        <v>0</v>
      </c>
      <c r="V215" s="400">
        <v>0</v>
      </c>
      <c r="W215" s="400" t="s">
        <v>447</v>
      </c>
      <c r="X215" s="400" t="s">
        <v>447</v>
      </c>
    </row>
    <row r="216" spans="1:24" ht="15">
      <c r="A216" s="340"/>
      <c r="B216" s="405"/>
      <c r="C216" s="404"/>
      <c r="D216" s="351"/>
      <c r="E216" s="346" t="s">
        <v>559</v>
      </c>
      <c r="F216" s="346" t="s">
        <v>538</v>
      </c>
      <c r="G216" s="346" t="s">
        <v>241</v>
      </c>
      <c r="H216" s="346" t="s">
        <v>518</v>
      </c>
      <c r="I216" s="401">
        <f>SUM(J216:L216)</f>
        <v>0</v>
      </c>
      <c r="J216" s="400" t="s">
        <v>447</v>
      </c>
      <c r="K216" s="400" t="s">
        <v>447</v>
      </c>
      <c r="L216" s="400" t="s">
        <v>447</v>
      </c>
      <c r="M216" s="401">
        <f>SUM(N216:P216)</f>
        <v>0</v>
      </c>
      <c r="N216" s="400" t="s">
        <v>447</v>
      </c>
      <c r="O216" s="400" t="s">
        <v>447</v>
      </c>
      <c r="P216" s="400" t="s">
        <v>447</v>
      </c>
      <c r="Q216" s="401">
        <f>SUM(R216:T216)</f>
        <v>0</v>
      </c>
      <c r="R216" s="400" t="s">
        <v>447</v>
      </c>
      <c r="S216" s="400" t="s">
        <v>447</v>
      </c>
      <c r="T216" s="400" t="s">
        <v>447</v>
      </c>
      <c r="U216" s="401">
        <f>SUM(V216:X216)</f>
        <v>0</v>
      </c>
      <c r="V216" s="400" t="s">
        <v>447</v>
      </c>
      <c r="W216" s="400" t="s">
        <v>447</v>
      </c>
      <c r="X216" s="400" t="s">
        <v>447</v>
      </c>
    </row>
    <row r="217" spans="1:24" ht="15">
      <c r="A217" s="340"/>
      <c r="B217" s="405"/>
      <c r="C217" s="404"/>
      <c r="D217" s="351"/>
      <c r="E217" s="346" t="s">
        <v>559</v>
      </c>
      <c r="F217" s="346" t="s">
        <v>538</v>
      </c>
      <c r="G217" s="346" t="s">
        <v>241</v>
      </c>
      <c r="H217" s="346" t="s">
        <v>367</v>
      </c>
      <c r="I217" s="401">
        <f>SUM(J217:L217)</f>
        <v>0</v>
      </c>
      <c r="J217" s="400">
        <v>0</v>
      </c>
      <c r="K217" s="400" t="s">
        <v>447</v>
      </c>
      <c r="L217" s="400" t="s">
        <v>447</v>
      </c>
      <c r="M217" s="401">
        <f>SUM(N217:P217)</f>
        <v>0</v>
      </c>
      <c r="N217" s="400">
        <v>0</v>
      </c>
      <c r="O217" s="400" t="s">
        <v>447</v>
      </c>
      <c r="P217" s="400" t="s">
        <v>447</v>
      </c>
      <c r="Q217" s="401">
        <f>SUM(R217:T217)</f>
        <v>0</v>
      </c>
      <c r="R217" s="400">
        <v>0</v>
      </c>
      <c r="S217" s="400" t="s">
        <v>447</v>
      </c>
      <c r="T217" s="400" t="s">
        <v>447</v>
      </c>
      <c r="U217" s="401">
        <f>SUM(V217:X217)</f>
        <v>0</v>
      </c>
      <c r="V217" s="400">
        <v>0</v>
      </c>
      <c r="W217" s="400" t="s">
        <v>447</v>
      </c>
      <c r="X217" s="400" t="s">
        <v>447</v>
      </c>
    </row>
    <row r="218" spans="1:24" ht="15">
      <c r="A218" s="340"/>
      <c r="B218" s="405"/>
      <c r="C218" s="404"/>
      <c r="D218" s="351"/>
      <c r="E218" s="346" t="s">
        <v>559</v>
      </c>
      <c r="F218" s="346" t="s">
        <v>538</v>
      </c>
      <c r="G218" s="346" t="s">
        <v>241</v>
      </c>
      <c r="H218" s="346" t="s">
        <v>366</v>
      </c>
      <c r="I218" s="401">
        <f>SUM(J218:L218)</f>
        <v>0</v>
      </c>
      <c r="J218" s="400" t="s">
        <v>447</v>
      </c>
      <c r="K218" s="400" t="s">
        <v>447</v>
      </c>
      <c r="L218" s="400" t="s">
        <v>447</v>
      </c>
      <c r="M218" s="401">
        <f>SUM(N218:P218)</f>
        <v>0</v>
      </c>
      <c r="N218" s="400" t="s">
        <v>447</v>
      </c>
      <c r="O218" s="400" t="s">
        <v>447</v>
      </c>
      <c r="P218" s="400" t="s">
        <v>447</v>
      </c>
      <c r="Q218" s="401">
        <f>SUM(R218:T218)</f>
        <v>0</v>
      </c>
      <c r="R218" s="400" t="s">
        <v>447</v>
      </c>
      <c r="S218" s="400" t="s">
        <v>447</v>
      </c>
      <c r="T218" s="400" t="s">
        <v>447</v>
      </c>
      <c r="U218" s="401">
        <f>SUM(V218:X218)</f>
        <v>0</v>
      </c>
      <c r="V218" s="400" t="s">
        <v>447</v>
      </c>
      <c r="W218" s="400" t="s">
        <v>447</v>
      </c>
      <c r="X218" s="400" t="s">
        <v>447</v>
      </c>
    </row>
    <row r="219" spans="1:24" ht="15">
      <c r="A219" s="340"/>
      <c r="B219" s="403"/>
      <c r="C219" s="402"/>
      <c r="D219" s="348"/>
      <c r="E219" s="346" t="s">
        <v>559</v>
      </c>
      <c r="F219" s="346" t="s">
        <v>538</v>
      </c>
      <c r="G219" s="346" t="s">
        <v>241</v>
      </c>
      <c r="H219" s="346" t="s">
        <v>365</v>
      </c>
      <c r="I219" s="401">
        <f>SUM(J219:L219)</f>
        <v>0</v>
      </c>
      <c r="J219" s="400" t="s">
        <v>447</v>
      </c>
      <c r="K219" s="400" t="s">
        <v>447</v>
      </c>
      <c r="L219" s="400" t="s">
        <v>447</v>
      </c>
      <c r="M219" s="401">
        <f>SUM(N219:P219)</f>
        <v>0</v>
      </c>
      <c r="N219" s="400" t="s">
        <v>447</v>
      </c>
      <c r="O219" s="400" t="s">
        <v>447</v>
      </c>
      <c r="P219" s="400" t="s">
        <v>447</v>
      </c>
      <c r="Q219" s="401">
        <f>SUM(R219:T219)</f>
        <v>0</v>
      </c>
      <c r="R219" s="400" t="s">
        <v>447</v>
      </c>
      <c r="S219" s="400" t="s">
        <v>447</v>
      </c>
      <c r="T219" s="400" t="s">
        <v>447</v>
      </c>
      <c r="U219" s="401">
        <f>SUM(V219:X219)</f>
        <v>0</v>
      </c>
      <c r="V219" s="400" t="s">
        <v>447</v>
      </c>
      <c r="W219" s="400" t="s">
        <v>447</v>
      </c>
      <c r="X219" s="400" t="s">
        <v>447</v>
      </c>
    </row>
    <row r="220" spans="1:24" ht="15" customHeight="1">
      <c r="A220" s="340"/>
      <c r="B220" s="407" t="s">
        <v>635</v>
      </c>
      <c r="C220" s="406"/>
      <c r="D220" s="354" t="s">
        <v>634</v>
      </c>
      <c r="E220" s="346" t="s">
        <v>559</v>
      </c>
      <c r="F220" s="346" t="s">
        <v>538</v>
      </c>
      <c r="G220" s="346" t="s">
        <v>241</v>
      </c>
      <c r="H220" s="346" t="s">
        <v>541</v>
      </c>
      <c r="I220" s="401">
        <f>SUM(J220:L220)</f>
        <v>17320517.61</v>
      </c>
      <c r="J220" s="400">
        <v>17320517.61</v>
      </c>
      <c r="K220" s="400" t="s">
        <v>447</v>
      </c>
      <c r="L220" s="400" t="s">
        <v>447</v>
      </c>
      <c r="M220" s="401">
        <f>SUM(N220:P220)</f>
        <v>17396017</v>
      </c>
      <c r="N220" s="400">
        <v>17396017</v>
      </c>
      <c r="O220" s="400" t="s">
        <v>447</v>
      </c>
      <c r="P220" s="400" t="s">
        <v>447</v>
      </c>
      <c r="Q220" s="401">
        <f>SUM(R220:T220)</f>
        <v>17396017</v>
      </c>
      <c r="R220" s="400">
        <v>17396017</v>
      </c>
      <c r="S220" s="400" t="s">
        <v>447</v>
      </c>
      <c r="T220" s="400" t="s">
        <v>447</v>
      </c>
      <c r="U220" s="401">
        <f>SUM(V220:X220)</f>
        <v>0</v>
      </c>
      <c r="V220" s="400">
        <v>0</v>
      </c>
      <c r="W220" s="400" t="s">
        <v>447</v>
      </c>
      <c r="X220" s="400" t="s">
        <v>447</v>
      </c>
    </row>
    <row r="221" spans="1:24" ht="15">
      <c r="A221" s="340"/>
      <c r="B221" s="405"/>
      <c r="C221" s="404"/>
      <c r="D221" s="351"/>
      <c r="E221" s="346" t="s">
        <v>559</v>
      </c>
      <c r="F221" s="346" t="s">
        <v>538</v>
      </c>
      <c r="G221" s="346" t="s">
        <v>241</v>
      </c>
      <c r="H221" s="346" t="s">
        <v>291</v>
      </c>
      <c r="I221" s="401">
        <f>SUM(J221:L221)</f>
        <v>4831442</v>
      </c>
      <c r="J221" s="399">
        <v>4831442</v>
      </c>
      <c r="K221" s="399" t="s">
        <v>447</v>
      </c>
      <c r="L221" s="399">
        <v>0</v>
      </c>
      <c r="M221" s="401">
        <f>SUM(N221:P221)</f>
        <v>4831442</v>
      </c>
      <c r="N221" s="399">
        <v>4831442</v>
      </c>
      <c r="O221" s="399" t="s">
        <v>447</v>
      </c>
      <c r="P221" s="399">
        <v>0</v>
      </c>
      <c r="Q221" s="401">
        <f>SUM(R221:T221)</f>
        <v>4831442</v>
      </c>
      <c r="R221" s="399">
        <v>4831442</v>
      </c>
      <c r="S221" s="399" t="s">
        <v>447</v>
      </c>
      <c r="T221" s="399">
        <v>0</v>
      </c>
      <c r="U221" s="401">
        <f>SUM(V221:X221)</f>
        <v>0</v>
      </c>
      <c r="V221" s="399" t="s">
        <v>447</v>
      </c>
      <c r="W221" s="399" t="s">
        <v>447</v>
      </c>
      <c r="X221" s="399">
        <v>0</v>
      </c>
    </row>
    <row r="222" spans="1:24" ht="15">
      <c r="A222" s="340"/>
      <c r="B222" s="405"/>
      <c r="C222" s="404"/>
      <c r="D222" s="351"/>
      <c r="E222" s="346" t="s">
        <v>559</v>
      </c>
      <c r="F222" s="346" t="s">
        <v>538</v>
      </c>
      <c r="G222" s="346" t="s">
        <v>241</v>
      </c>
      <c r="H222" s="346" t="s">
        <v>540</v>
      </c>
      <c r="I222" s="401">
        <f>SUM(J222:L222)</f>
        <v>0</v>
      </c>
      <c r="J222" s="399">
        <v>0</v>
      </c>
      <c r="K222" s="399" t="s">
        <v>447</v>
      </c>
      <c r="L222" s="399" t="s">
        <v>447</v>
      </c>
      <c r="M222" s="401">
        <f>SUM(N222:P222)</f>
        <v>0</v>
      </c>
      <c r="N222" s="399">
        <v>0</v>
      </c>
      <c r="O222" s="399" t="s">
        <v>447</v>
      </c>
      <c r="P222" s="399" t="s">
        <v>447</v>
      </c>
      <c r="Q222" s="401">
        <f>SUM(R222:T222)</f>
        <v>0</v>
      </c>
      <c r="R222" s="399">
        <v>0</v>
      </c>
      <c r="S222" s="399" t="s">
        <v>447</v>
      </c>
      <c r="T222" s="399" t="s">
        <v>447</v>
      </c>
      <c r="U222" s="401">
        <f>SUM(V222:X222)</f>
        <v>0</v>
      </c>
      <c r="V222" s="399">
        <v>0</v>
      </c>
      <c r="W222" s="399" t="s">
        <v>447</v>
      </c>
      <c r="X222" s="399" t="s">
        <v>447</v>
      </c>
    </row>
    <row r="223" spans="1:24" ht="15">
      <c r="A223" s="340"/>
      <c r="B223" s="405"/>
      <c r="C223" s="404"/>
      <c r="D223" s="351"/>
      <c r="E223" s="346" t="s">
        <v>559</v>
      </c>
      <c r="F223" s="346" t="s">
        <v>538</v>
      </c>
      <c r="G223" s="346" t="s">
        <v>241</v>
      </c>
      <c r="H223" s="346" t="s">
        <v>519</v>
      </c>
      <c r="I223" s="401">
        <f>SUM(J223:L223)</f>
        <v>12489075.61</v>
      </c>
      <c r="J223" s="399">
        <v>12489075.61</v>
      </c>
      <c r="K223" s="399" t="s">
        <v>447</v>
      </c>
      <c r="L223" s="399" t="s">
        <v>447</v>
      </c>
      <c r="M223" s="401">
        <f>SUM(N223:P223)</f>
        <v>12564575</v>
      </c>
      <c r="N223" s="399">
        <v>12564575</v>
      </c>
      <c r="O223" s="399" t="s">
        <v>447</v>
      </c>
      <c r="P223" s="399" t="s">
        <v>447</v>
      </c>
      <c r="Q223" s="401">
        <f>SUM(R223:T223)</f>
        <v>12564575</v>
      </c>
      <c r="R223" s="399">
        <v>12564575</v>
      </c>
      <c r="S223" s="399" t="s">
        <v>447</v>
      </c>
      <c r="T223" s="399" t="s">
        <v>447</v>
      </c>
      <c r="U223" s="401">
        <f>SUM(V223:X223)</f>
        <v>0</v>
      </c>
      <c r="V223" s="399" t="s">
        <v>447</v>
      </c>
      <c r="W223" s="399" t="s">
        <v>447</v>
      </c>
      <c r="X223" s="399" t="s">
        <v>447</v>
      </c>
    </row>
    <row r="224" spans="1:24" ht="15">
      <c r="A224" s="340"/>
      <c r="B224" s="405"/>
      <c r="C224" s="404"/>
      <c r="D224" s="351"/>
      <c r="E224" s="346" t="s">
        <v>559</v>
      </c>
      <c r="F224" s="346" t="s">
        <v>538</v>
      </c>
      <c r="G224" s="346" t="s">
        <v>241</v>
      </c>
      <c r="H224" s="346" t="s">
        <v>518</v>
      </c>
      <c r="I224" s="401">
        <f>SUM(J224:L224)</f>
        <v>0</v>
      </c>
      <c r="J224" s="399" t="s">
        <v>447</v>
      </c>
      <c r="K224" s="399" t="s">
        <v>447</v>
      </c>
      <c r="L224" s="399" t="s">
        <v>447</v>
      </c>
      <c r="M224" s="401">
        <f>SUM(N224:P224)</f>
        <v>0</v>
      </c>
      <c r="N224" s="399" t="s">
        <v>447</v>
      </c>
      <c r="O224" s="399" t="s">
        <v>447</v>
      </c>
      <c r="P224" s="399" t="s">
        <v>447</v>
      </c>
      <c r="Q224" s="401">
        <f>SUM(R224:T224)</f>
        <v>0</v>
      </c>
      <c r="R224" s="399" t="s">
        <v>447</v>
      </c>
      <c r="S224" s="399" t="s">
        <v>447</v>
      </c>
      <c r="T224" s="399" t="s">
        <v>447</v>
      </c>
      <c r="U224" s="401">
        <f>SUM(V224:X224)</f>
        <v>0</v>
      </c>
      <c r="V224" s="399" t="s">
        <v>447</v>
      </c>
      <c r="W224" s="399" t="s">
        <v>447</v>
      </c>
      <c r="X224" s="399" t="s">
        <v>447</v>
      </c>
    </row>
    <row r="225" spans="1:24" ht="15">
      <c r="A225" s="340"/>
      <c r="B225" s="405"/>
      <c r="C225" s="404"/>
      <c r="D225" s="351"/>
      <c r="E225" s="346" t="s">
        <v>559</v>
      </c>
      <c r="F225" s="346" t="s">
        <v>538</v>
      </c>
      <c r="G225" s="346" t="s">
        <v>241</v>
      </c>
      <c r="H225" s="346" t="s">
        <v>367</v>
      </c>
      <c r="I225" s="401">
        <f>SUM(J225:L225)</f>
        <v>0</v>
      </c>
      <c r="J225" s="399">
        <v>0</v>
      </c>
      <c r="K225" s="399" t="s">
        <v>447</v>
      </c>
      <c r="L225" s="399" t="s">
        <v>447</v>
      </c>
      <c r="M225" s="401">
        <f>SUM(N225:P225)</f>
        <v>0</v>
      </c>
      <c r="N225" s="399">
        <v>0</v>
      </c>
      <c r="O225" s="399" t="s">
        <v>447</v>
      </c>
      <c r="P225" s="399" t="s">
        <v>447</v>
      </c>
      <c r="Q225" s="401">
        <f>SUM(R225:T225)</f>
        <v>0</v>
      </c>
      <c r="R225" s="399">
        <v>0</v>
      </c>
      <c r="S225" s="399" t="s">
        <v>447</v>
      </c>
      <c r="T225" s="399" t="s">
        <v>447</v>
      </c>
      <c r="U225" s="401">
        <f>SUM(V225:X225)</f>
        <v>0</v>
      </c>
      <c r="V225" s="399">
        <v>0</v>
      </c>
      <c r="W225" s="399" t="s">
        <v>447</v>
      </c>
      <c r="X225" s="399" t="s">
        <v>447</v>
      </c>
    </row>
    <row r="226" spans="1:24" ht="15">
      <c r="A226" s="340"/>
      <c r="B226" s="405"/>
      <c r="C226" s="404"/>
      <c r="D226" s="351"/>
      <c r="E226" s="346" t="s">
        <v>559</v>
      </c>
      <c r="F226" s="346" t="s">
        <v>538</v>
      </c>
      <c r="G226" s="346" t="s">
        <v>241</v>
      </c>
      <c r="H226" s="346" t="s">
        <v>366</v>
      </c>
      <c r="I226" s="401">
        <f>SUM(J226:L226)</f>
        <v>0</v>
      </c>
      <c r="J226" s="399" t="s">
        <v>447</v>
      </c>
      <c r="K226" s="399" t="s">
        <v>447</v>
      </c>
      <c r="L226" s="399" t="s">
        <v>447</v>
      </c>
      <c r="M226" s="401">
        <f>SUM(N226:P226)</f>
        <v>0</v>
      </c>
      <c r="N226" s="399" t="s">
        <v>447</v>
      </c>
      <c r="O226" s="399" t="s">
        <v>447</v>
      </c>
      <c r="P226" s="399" t="s">
        <v>447</v>
      </c>
      <c r="Q226" s="401">
        <f>SUM(R226:T226)</f>
        <v>0</v>
      </c>
      <c r="R226" s="399" t="s">
        <v>447</v>
      </c>
      <c r="S226" s="399" t="s">
        <v>447</v>
      </c>
      <c r="T226" s="399" t="s">
        <v>447</v>
      </c>
      <c r="U226" s="401">
        <f>SUM(V226:X226)</f>
        <v>0</v>
      </c>
      <c r="V226" s="399" t="s">
        <v>447</v>
      </c>
      <c r="W226" s="399" t="s">
        <v>447</v>
      </c>
      <c r="X226" s="399" t="s">
        <v>447</v>
      </c>
    </row>
    <row r="227" spans="1:24" ht="15">
      <c r="A227" s="340"/>
      <c r="B227" s="403"/>
      <c r="C227" s="402"/>
      <c r="D227" s="348"/>
      <c r="E227" s="346" t="s">
        <v>559</v>
      </c>
      <c r="F227" s="346" t="s">
        <v>538</v>
      </c>
      <c r="G227" s="346" t="s">
        <v>241</v>
      </c>
      <c r="H227" s="346" t="s">
        <v>365</v>
      </c>
      <c r="I227" s="401">
        <f>SUM(J227:L227)</f>
        <v>0</v>
      </c>
      <c r="J227" s="399" t="s">
        <v>447</v>
      </c>
      <c r="K227" s="399" t="s">
        <v>447</v>
      </c>
      <c r="L227" s="399" t="s">
        <v>447</v>
      </c>
      <c r="M227" s="401">
        <f>SUM(N227:P227)</f>
        <v>0</v>
      </c>
      <c r="N227" s="399" t="s">
        <v>447</v>
      </c>
      <c r="O227" s="399" t="s">
        <v>447</v>
      </c>
      <c r="P227" s="399" t="s">
        <v>447</v>
      </c>
      <c r="Q227" s="401">
        <f>SUM(R227:T227)</f>
        <v>0</v>
      </c>
      <c r="R227" s="399" t="s">
        <v>447</v>
      </c>
      <c r="S227" s="399" t="s">
        <v>447</v>
      </c>
      <c r="T227" s="399" t="s">
        <v>447</v>
      </c>
      <c r="U227" s="401">
        <f>SUM(V227:X227)</f>
        <v>0</v>
      </c>
      <c r="V227" s="399" t="s">
        <v>447</v>
      </c>
      <c r="W227" s="399" t="s">
        <v>447</v>
      </c>
      <c r="X227" s="399" t="s">
        <v>447</v>
      </c>
    </row>
    <row r="228" spans="1:24" ht="15">
      <c r="A228" s="340"/>
      <c r="B228" s="407" t="s">
        <v>163</v>
      </c>
      <c r="C228" s="406"/>
      <c r="D228" s="354" t="s">
        <v>633</v>
      </c>
      <c r="E228" s="346" t="s">
        <v>559</v>
      </c>
      <c r="F228" s="346" t="s">
        <v>538</v>
      </c>
      <c r="G228" s="346" t="s">
        <v>241</v>
      </c>
      <c r="H228" s="346" t="s">
        <v>541</v>
      </c>
      <c r="I228" s="401">
        <f>SUM(J228:L228)</f>
        <v>0</v>
      </c>
      <c r="J228" s="400">
        <v>0</v>
      </c>
      <c r="K228" s="400" t="s">
        <v>447</v>
      </c>
      <c r="L228" s="400" t="s">
        <v>447</v>
      </c>
      <c r="M228" s="401">
        <f>SUM(N228:P228)</f>
        <v>0</v>
      </c>
      <c r="N228" s="400">
        <v>0</v>
      </c>
      <c r="O228" s="400" t="s">
        <v>447</v>
      </c>
      <c r="P228" s="400" t="s">
        <v>447</v>
      </c>
      <c r="Q228" s="401">
        <f>SUM(R228:T228)</f>
        <v>0</v>
      </c>
      <c r="R228" s="400">
        <v>0</v>
      </c>
      <c r="S228" s="400" t="s">
        <v>447</v>
      </c>
      <c r="T228" s="400" t="s">
        <v>447</v>
      </c>
      <c r="U228" s="401">
        <f>SUM(V228:X228)</f>
        <v>0</v>
      </c>
      <c r="V228" s="400">
        <v>0</v>
      </c>
      <c r="W228" s="400" t="s">
        <v>447</v>
      </c>
      <c r="X228" s="400" t="s">
        <v>447</v>
      </c>
    </row>
    <row r="229" spans="1:24" ht="15">
      <c r="A229" s="340"/>
      <c r="B229" s="405"/>
      <c r="C229" s="404"/>
      <c r="D229" s="351"/>
      <c r="E229" s="346" t="s">
        <v>559</v>
      </c>
      <c r="F229" s="346" t="s">
        <v>538</v>
      </c>
      <c r="G229" s="346" t="s">
        <v>241</v>
      </c>
      <c r="H229" s="346" t="s">
        <v>291</v>
      </c>
      <c r="I229" s="401">
        <f>SUM(J229:L229)</f>
        <v>0</v>
      </c>
      <c r="J229" s="399">
        <v>0</v>
      </c>
      <c r="K229" s="399" t="s">
        <v>447</v>
      </c>
      <c r="L229" s="399" t="s">
        <v>447</v>
      </c>
      <c r="M229" s="401">
        <f>SUM(N229:P229)</f>
        <v>0</v>
      </c>
      <c r="N229" s="399">
        <v>0</v>
      </c>
      <c r="O229" s="399" t="s">
        <v>447</v>
      </c>
      <c r="P229" s="399" t="s">
        <v>447</v>
      </c>
      <c r="Q229" s="401">
        <f>SUM(R229:T229)</f>
        <v>0</v>
      </c>
      <c r="R229" s="399">
        <v>0</v>
      </c>
      <c r="S229" s="399" t="s">
        <v>447</v>
      </c>
      <c r="T229" s="399" t="s">
        <v>447</v>
      </c>
      <c r="U229" s="401">
        <f>SUM(V229:X229)</f>
        <v>0</v>
      </c>
      <c r="V229" s="399">
        <v>0</v>
      </c>
      <c r="W229" s="399" t="s">
        <v>447</v>
      </c>
      <c r="X229" s="399" t="s">
        <v>447</v>
      </c>
    </row>
    <row r="230" spans="1:24" ht="15">
      <c r="A230" s="340"/>
      <c r="B230" s="405"/>
      <c r="C230" s="404"/>
      <c r="D230" s="351"/>
      <c r="E230" s="346" t="s">
        <v>559</v>
      </c>
      <c r="F230" s="346" t="s">
        <v>538</v>
      </c>
      <c r="G230" s="346" t="s">
        <v>241</v>
      </c>
      <c r="H230" s="346" t="s">
        <v>540</v>
      </c>
      <c r="I230" s="401">
        <f>SUM(J230:L230)</f>
        <v>0</v>
      </c>
      <c r="J230" s="399">
        <v>0</v>
      </c>
      <c r="K230" s="399" t="s">
        <v>447</v>
      </c>
      <c r="L230" s="399" t="s">
        <v>447</v>
      </c>
      <c r="M230" s="401">
        <f>SUM(N230:P230)</f>
        <v>0</v>
      </c>
      <c r="N230" s="399">
        <v>0</v>
      </c>
      <c r="O230" s="399" t="s">
        <v>447</v>
      </c>
      <c r="P230" s="399" t="s">
        <v>447</v>
      </c>
      <c r="Q230" s="401">
        <f>SUM(R230:T230)</f>
        <v>0</v>
      </c>
      <c r="R230" s="399">
        <v>0</v>
      </c>
      <c r="S230" s="399" t="s">
        <v>447</v>
      </c>
      <c r="T230" s="399" t="s">
        <v>447</v>
      </c>
      <c r="U230" s="401">
        <f>SUM(V230:X230)</f>
        <v>0</v>
      </c>
      <c r="V230" s="399">
        <v>0</v>
      </c>
      <c r="W230" s="399" t="s">
        <v>447</v>
      </c>
      <c r="X230" s="399" t="s">
        <v>447</v>
      </c>
    </row>
    <row r="231" spans="1:24" ht="15">
      <c r="A231" s="340"/>
      <c r="B231" s="405"/>
      <c r="C231" s="404"/>
      <c r="D231" s="351"/>
      <c r="E231" s="346" t="s">
        <v>559</v>
      </c>
      <c r="F231" s="346" t="s">
        <v>538</v>
      </c>
      <c r="G231" s="346" t="s">
        <v>241</v>
      </c>
      <c r="H231" s="346" t="s">
        <v>519</v>
      </c>
      <c r="I231" s="401">
        <f>SUM(J231:L231)</f>
        <v>0</v>
      </c>
      <c r="J231" s="399">
        <v>0</v>
      </c>
      <c r="K231" s="399" t="s">
        <v>447</v>
      </c>
      <c r="L231" s="399" t="s">
        <v>447</v>
      </c>
      <c r="M231" s="401">
        <f>SUM(N231:P231)</f>
        <v>0</v>
      </c>
      <c r="N231" s="399">
        <v>0</v>
      </c>
      <c r="O231" s="399" t="s">
        <v>447</v>
      </c>
      <c r="P231" s="399" t="s">
        <v>447</v>
      </c>
      <c r="Q231" s="401">
        <f>SUM(R231:T231)</f>
        <v>0</v>
      </c>
      <c r="R231" s="399">
        <v>0</v>
      </c>
      <c r="S231" s="399" t="s">
        <v>447</v>
      </c>
      <c r="T231" s="399" t="s">
        <v>447</v>
      </c>
      <c r="U231" s="401">
        <f>SUM(V231:X231)</f>
        <v>0</v>
      </c>
      <c r="V231" s="399">
        <v>0</v>
      </c>
      <c r="W231" s="399" t="s">
        <v>447</v>
      </c>
      <c r="X231" s="399" t="s">
        <v>447</v>
      </c>
    </row>
    <row r="232" spans="1:24" ht="15">
      <c r="A232" s="340"/>
      <c r="B232" s="405"/>
      <c r="C232" s="404"/>
      <c r="D232" s="351"/>
      <c r="E232" s="346" t="s">
        <v>559</v>
      </c>
      <c r="F232" s="346" t="s">
        <v>538</v>
      </c>
      <c r="G232" s="346" t="s">
        <v>241</v>
      </c>
      <c r="H232" s="346" t="s">
        <v>518</v>
      </c>
      <c r="I232" s="401">
        <f>SUM(J232:L232)</f>
        <v>0</v>
      </c>
      <c r="J232" s="399" t="s">
        <v>447</v>
      </c>
      <c r="K232" s="399" t="s">
        <v>447</v>
      </c>
      <c r="L232" s="399" t="s">
        <v>447</v>
      </c>
      <c r="M232" s="401">
        <f>SUM(N232:P232)</f>
        <v>0</v>
      </c>
      <c r="N232" s="399" t="s">
        <v>447</v>
      </c>
      <c r="O232" s="399" t="s">
        <v>447</v>
      </c>
      <c r="P232" s="399" t="s">
        <v>447</v>
      </c>
      <c r="Q232" s="401">
        <f>SUM(R232:T232)</f>
        <v>0</v>
      </c>
      <c r="R232" s="399" t="s">
        <v>447</v>
      </c>
      <c r="S232" s="399" t="s">
        <v>447</v>
      </c>
      <c r="T232" s="399" t="s">
        <v>447</v>
      </c>
      <c r="U232" s="401">
        <f>SUM(V232:X232)</f>
        <v>0</v>
      </c>
      <c r="V232" s="399" t="s">
        <v>447</v>
      </c>
      <c r="W232" s="399" t="s">
        <v>447</v>
      </c>
      <c r="X232" s="399" t="s">
        <v>447</v>
      </c>
    </row>
    <row r="233" spans="1:24" ht="15">
      <c r="A233" s="340"/>
      <c r="B233" s="405"/>
      <c r="C233" s="404"/>
      <c r="D233" s="351"/>
      <c r="E233" s="346" t="s">
        <v>559</v>
      </c>
      <c r="F233" s="346" t="s">
        <v>538</v>
      </c>
      <c r="G233" s="346" t="s">
        <v>241</v>
      </c>
      <c r="H233" s="346" t="s">
        <v>367</v>
      </c>
      <c r="I233" s="401">
        <f>SUM(J233:L233)</f>
        <v>0</v>
      </c>
      <c r="J233" s="399">
        <v>0</v>
      </c>
      <c r="K233" s="399" t="s">
        <v>447</v>
      </c>
      <c r="L233" s="399" t="s">
        <v>447</v>
      </c>
      <c r="M233" s="401">
        <f>SUM(N233:P233)</f>
        <v>0</v>
      </c>
      <c r="N233" s="399">
        <v>0</v>
      </c>
      <c r="O233" s="399" t="s">
        <v>447</v>
      </c>
      <c r="P233" s="399" t="s">
        <v>447</v>
      </c>
      <c r="Q233" s="401">
        <f>SUM(R233:T233)</f>
        <v>0</v>
      </c>
      <c r="R233" s="399">
        <v>0</v>
      </c>
      <c r="S233" s="399" t="s">
        <v>447</v>
      </c>
      <c r="T233" s="399" t="s">
        <v>447</v>
      </c>
      <c r="U233" s="401">
        <f>SUM(V233:X233)</f>
        <v>0</v>
      </c>
      <c r="V233" s="399">
        <v>0</v>
      </c>
      <c r="W233" s="399" t="s">
        <v>447</v>
      </c>
      <c r="X233" s="399" t="s">
        <v>447</v>
      </c>
    </row>
    <row r="234" spans="1:24" ht="15">
      <c r="A234" s="340"/>
      <c r="B234" s="405"/>
      <c r="C234" s="404"/>
      <c r="D234" s="351"/>
      <c r="E234" s="346" t="s">
        <v>559</v>
      </c>
      <c r="F234" s="346" t="s">
        <v>538</v>
      </c>
      <c r="G234" s="346" t="s">
        <v>241</v>
      </c>
      <c r="H234" s="346" t="s">
        <v>366</v>
      </c>
      <c r="I234" s="401">
        <f>SUM(J234:L234)</f>
        <v>0</v>
      </c>
      <c r="J234" s="399" t="s">
        <v>447</v>
      </c>
      <c r="K234" s="399" t="s">
        <v>447</v>
      </c>
      <c r="L234" s="399" t="s">
        <v>447</v>
      </c>
      <c r="M234" s="401">
        <f>SUM(N234:P234)</f>
        <v>0</v>
      </c>
      <c r="N234" s="399" t="s">
        <v>447</v>
      </c>
      <c r="O234" s="399" t="s">
        <v>447</v>
      </c>
      <c r="P234" s="399" t="s">
        <v>447</v>
      </c>
      <c r="Q234" s="401">
        <f>SUM(R234:T234)</f>
        <v>0</v>
      </c>
      <c r="R234" s="399" t="s">
        <v>447</v>
      </c>
      <c r="S234" s="399" t="s">
        <v>447</v>
      </c>
      <c r="T234" s="399" t="s">
        <v>447</v>
      </c>
      <c r="U234" s="401">
        <f>SUM(V234:X234)</f>
        <v>0</v>
      </c>
      <c r="V234" s="399" t="s">
        <v>447</v>
      </c>
      <c r="W234" s="399" t="s">
        <v>447</v>
      </c>
      <c r="X234" s="399" t="s">
        <v>447</v>
      </c>
    </row>
    <row r="235" spans="1:24" ht="15">
      <c r="A235" s="340"/>
      <c r="B235" s="403"/>
      <c r="C235" s="402"/>
      <c r="D235" s="348"/>
      <c r="E235" s="346" t="s">
        <v>559</v>
      </c>
      <c r="F235" s="346" t="s">
        <v>538</v>
      </c>
      <c r="G235" s="346" t="s">
        <v>241</v>
      </c>
      <c r="H235" s="346" t="s">
        <v>365</v>
      </c>
      <c r="I235" s="401">
        <f>SUM(J235:L235)</f>
        <v>0</v>
      </c>
      <c r="J235" s="399" t="s">
        <v>447</v>
      </c>
      <c r="K235" s="399" t="s">
        <v>447</v>
      </c>
      <c r="L235" s="399" t="s">
        <v>447</v>
      </c>
      <c r="M235" s="401">
        <f>SUM(N235:P235)</f>
        <v>0</v>
      </c>
      <c r="N235" s="399" t="s">
        <v>447</v>
      </c>
      <c r="O235" s="399" t="s">
        <v>447</v>
      </c>
      <c r="P235" s="399" t="s">
        <v>447</v>
      </c>
      <c r="Q235" s="401">
        <f>SUM(R235:T235)</f>
        <v>0</v>
      </c>
      <c r="R235" s="399" t="s">
        <v>447</v>
      </c>
      <c r="S235" s="399" t="s">
        <v>447</v>
      </c>
      <c r="T235" s="399" t="s">
        <v>447</v>
      </c>
      <c r="U235" s="401">
        <f>SUM(V235:X235)</f>
        <v>0</v>
      </c>
      <c r="V235" s="399" t="s">
        <v>447</v>
      </c>
      <c r="W235" s="399" t="s">
        <v>447</v>
      </c>
      <c r="X235" s="399" t="s">
        <v>447</v>
      </c>
    </row>
    <row r="236" spans="1:24" ht="15">
      <c r="A236" s="340"/>
      <c r="B236" s="407" t="s">
        <v>632</v>
      </c>
      <c r="C236" s="406"/>
      <c r="D236" s="354" t="s">
        <v>631</v>
      </c>
      <c r="E236" s="346" t="s">
        <v>630</v>
      </c>
      <c r="F236" s="346" t="s">
        <v>538</v>
      </c>
      <c r="G236" s="346" t="s">
        <v>241</v>
      </c>
      <c r="H236" s="346" t="s">
        <v>541</v>
      </c>
      <c r="I236" s="401">
        <f>SUM(J236:L236)</f>
        <v>0</v>
      </c>
      <c r="J236" s="400" t="s">
        <v>447</v>
      </c>
      <c r="K236" s="400" t="s">
        <v>447</v>
      </c>
      <c r="L236" s="400" t="s">
        <v>447</v>
      </c>
      <c r="M236" s="401">
        <f>SUM(N236:P236)</f>
        <v>0</v>
      </c>
      <c r="N236" s="400" t="s">
        <v>447</v>
      </c>
      <c r="O236" s="400" t="s">
        <v>447</v>
      </c>
      <c r="P236" s="400" t="s">
        <v>447</v>
      </c>
      <c r="Q236" s="401">
        <f>SUM(R236:T236)</f>
        <v>0</v>
      </c>
      <c r="R236" s="400" t="s">
        <v>447</v>
      </c>
      <c r="S236" s="400" t="s">
        <v>447</v>
      </c>
      <c r="T236" s="400" t="s">
        <v>447</v>
      </c>
      <c r="U236" s="401">
        <f>SUM(V236:X236)</f>
        <v>0</v>
      </c>
      <c r="V236" s="400" t="s">
        <v>447</v>
      </c>
      <c r="W236" s="400" t="s">
        <v>447</v>
      </c>
      <c r="X236" s="400" t="s">
        <v>447</v>
      </c>
    </row>
    <row r="237" spans="1:24" ht="15">
      <c r="A237" s="340"/>
      <c r="B237" s="405"/>
      <c r="C237" s="404"/>
      <c r="D237" s="351"/>
      <c r="E237" s="346" t="s">
        <v>630</v>
      </c>
      <c r="F237" s="346" t="s">
        <v>538</v>
      </c>
      <c r="G237" s="346" t="s">
        <v>241</v>
      </c>
      <c r="H237" s="346" t="s">
        <v>291</v>
      </c>
      <c r="I237" s="401">
        <f>SUM(J237:L237)</f>
        <v>0</v>
      </c>
      <c r="J237" s="399" t="s">
        <v>447</v>
      </c>
      <c r="K237" s="399" t="s">
        <v>447</v>
      </c>
      <c r="L237" s="399" t="s">
        <v>447</v>
      </c>
      <c r="M237" s="401">
        <f>SUM(N237:P237)</f>
        <v>0</v>
      </c>
      <c r="N237" s="399" t="s">
        <v>447</v>
      </c>
      <c r="O237" s="399" t="s">
        <v>447</v>
      </c>
      <c r="P237" s="399" t="s">
        <v>447</v>
      </c>
      <c r="Q237" s="401">
        <f>SUM(R237:T237)</f>
        <v>0</v>
      </c>
      <c r="R237" s="399" t="s">
        <v>447</v>
      </c>
      <c r="S237" s="399" t="s">
        <v>447</v>
      </c>
      <c r="T237" s="399" t="s">
        <v>447</v>
      </c>
      <c r="U237" s="401">
        <f>SUM(V237:X237)</f>
        <v>0</v>
      </c>
      <c r="V237" s="399" t="s">
        <v>447</v>
      </c>
      <c r="W237" s="399" t="s">
        <v>447</v>
      </c>
      <c r="X237" s="399" t="s">
        <v>447</v>
      </c>
    </row>
    <row r="238" spans="1:24" ht="15">
      <c r="A238" s="340"/>
      <c r="B238" s="405"/>
      <c r="C238" s="404"/>
      <c r="D238" s="351"/>
      <c r="E238" s="346" t="s">
        <v>630</v>
      </c>
      <c r="F238" s="346" t="s">
        <v>538</v>
      </c>
      <c r="G238" s="346" t="s">
        <v>241</v>
      </c>
      <c r="H238" s="346" t="s">
        <v>540</v>
      </c>
      <c r="I238" s="401">
        <f>SUM(J238:L238)</f>
        <v>0</v>
      </c>
      <c r="J238" s="399" t="s">
        <v>447</v>
      </c>
      <c r="K238" s="399" t="s">
        <v>447</v>
      </c>
      <c r="L238" s="399" t="s">
        <v>447</v>
      </c>
      <c r="M238" s="401">
        <f>SUM(N238:P238)</f>
        <v>0</v>
      </c>
      <c r="N238" s="399" t="s">
        <v>447</v>
      </c>
      <c r="O238" s="399" t="s">
        <v>447</v>
      </c>
      <c r="P238" s="399" t="s">
        <v>447</v>
      </c>
      <c r="Q238" s="401">
        <f>SUM(R238:T238)</f>
        <v>0</v>
      </c>
      <c r="R238" s="399" t="s">
        <v>447</v>
      </c>
      <c r="S238" s="399" t="s">
        <v>447</v>
      </c>
      <c r="T238" s="399" t="s">
        <v>447</v>
      </c>
      <c r="U238" s="401">
        <f>SUM(V238:X238)</f>
        <v>0</v>
      </c>
      <c r="V238" s="399" t="s">
        <v>447</v>
      </c>
      <c r="W238" s="399" t="s">
        <v>447</v>
      </c>
      <c r="X238" s="399" t="s">
        <v>447</v>
      </c>
    </row>
    <row r="239" spans="1:24" ht="15">
      <c r="A239" s="340"/>
      <c r="B239" s="405"/>
      <c r="C239" s="404"/>
      <c r="D239" s="351"/>
      <c r="E239" s="346" t="s">
        <v>630</v>
      </c>
      <c r="F239" s="346" t="s">
        <v>538</v>
      </c>
      <c r="G239" s="346" t="s">
        <v>241</v>
      </c>
      <c r="H239" s="346" t="s">
        <v>519</v>
      </c>
      <c r="I239" s="401">
        <f>SUM(J239:L239)</f>
        <v>0</v>
      </c>
      <c r="J239" s="399" t="s">
        <v>447</v>
      </c>
      <c r="K239" s="399" t="s">
        <v>447</v>
      </c>
      <c r="L239" s="399" t="s">
        <v>447</v>
      </c>
      <c r="M239" s="401">
        <f>SUM(N239:P239)</f>
        <v>0</v>
      </c>
      <c r="N239" s="399" t="s">
        <v>447</v>
      </c>
      <c r="O239" s="399" t="s">
        <v>447</v>
      </c>
      <c r="P239" s="399" t="s">
        <v>447</v>
      </c>
      <c r="Q239" s="401">
        <f>SUM(R239:T239)</f>
        <v>0</v>
      </c>
      <c r="R239" s="399" t="s">
        <v>447</v>
      </c>
      <c r="S239" s="399" t="s">
        <v>447</v>
      </c>
      <c r="T239" s="399" t="s">
        <v>447</v>
      </c>
      <c r="U239" s="401">
        <f>SUM(V239:X239)</f>
        <v>0</v>
      </c>
      <c r="V239" s="399" t="s">
        <v>447</v>
      </c>
      <c r="W239" s="399" t="s">
        <v>447</v>
      </c>
      <c r="X239" s="399" t="s">
        <v>447</v>
      </c>
    </row>
    <row r="240" spans="1:24" ht="15">
      <c r="A240" s="340"/>
      <c r="B240" s="405"/>
      <c r="C240" s="404"/>
      <c r="D240" s="351"/>
      <c r="E240" s="346" t="s">
        <v>630</v>
      </c>
      <c r="F240" s="346" t="s">
        <v>538</v>
      </c>
      <c r="G240" s="346" t="s">
        <v>241</v>
      </c>
      <c r="H240" s="346" t="s">
        <v>518</v>
      </c>
      <c r="I240" s="401">
        <f>SUM(J240:L240)</f>
        <v>0</v>
      </c>
      <c r="J240" s="399" t="s">
        <v>447</v>
      </c>
      <c r="K240" s="399" t="s">
        <v>447</v>
      </c>
      <c r="L240" s="399" t="s">
        <v>447</v>
      </c>
      <c r="M240" s="401">
        <f>SUM(N240:P240)</f>
        <v>0</v>
      </c>
      <c r="N240" s="399" t="s">
        <v>447</v>
      </c>
      <c r="O240" s="399" t="s">
        <v>447</v>
      </c>
      <c r="P240" s="399" t="s">
        <v>447</v>
      </c>
      <c r="Q240" s="401">
        <f>SUM(R240:T240)</f>
        <v>0</v>
      </c>
      <c r="R240" s="399" t="s">
        <v>447</v>
      </c>
      <c r="S240" s="399" t="s">
        <v>447</v>
      </c>
      <c r="T240" s="399" t="s">
        <v>447</v>
      </c>
      <c r="U240" s="401">
        <f>SUM(V240:X240)</f>
        <v>0</v>
      </c>
      <c r="V240" s="399" t="s">
        <v>447</v>
      </c>
      <c r="W240" s="399" t="s">
        <v>447</v>
      </c>
      <c r="X240" s="399" t="s">
        <v>447</v>
      </c>
    </row>
    <row r="241" spans="1:24" ht="15">
      <c r="A241" s="340"/>
      <c r="B241" s="405"/>
      <c r="C241" s="404"/>
      <c r="D241" s="351"/>
      <c r="E241" s="346" t="s">
        <v>630</v>
      </c>
      <c r="F241" s="346" t="s">
        <v>538</v>
      </c>
      <c r="G241" s="346" t="s">
        <v>241</v>
      </c>
      <c r="H241" s="346" t="s">
        <v>367</v>
      </c>
      <c r="I241" s="401">
        <f>SUM(J241:L241)</f>
        <v>0</v>
      </c>
      <c r="J241" s="399" t="s">
        <v>447</v>
      </c>
      <c r="K241" s="399" t="s">
        <v>447</v>
      </c>
      <c r="L241" s="399" t="s">
        <v>447</v>
      </c>
      <c r="M241" s="401">
        <f>SUM(N241:P241)</f>
        <v>0</v>
      </c>
      <c r="N241" s="399" t="s">
        <v>447</v>
      </c>
      <c r="O241" s="399" t="s">
        <v>447</v>
      </c>
      <c r="P241" s="399" t="s">
        <v>447</v>
      </c>
      <c r="Q241" s="401">
        <f>SUM(R241:T241)</f>
        <v>0</v>
      </c>
      <c r="R241" s="399" t="s">
        <v>447</v>
      </c>
      <c r="S241" s="399" t="s">
        <v>447</v>
      </c>
      <c r="T241" s="399" t="s">
        <v>447</v>
      </c>
      <c r="U241" s="401">
        <f>SUM(V241:X241)</f>
        <v>0</v>
      </c>
      <c r="V241" s="399" t="s">
        <v>447</v>
      </c>
      <c r="W241" s="399" t="s">
        <v>447</v>
      </c>
      <c r="X241" s="399" t="s">
        <v>447</v>
      </c>
    </row>
    <row r="242" spans="1:24" ht="15">
      <c r="A242" s="340"/>
      <c r="B242" s="405"/>
      <c r="C242" s="404"/>
      <c r="D242" s="351"/>
      <c r="E242" s="346" t="s">
        <v>630</v>
      </c>
      <c r="F242" s="346" t="s">
        <v>538</v>
      </c>
      <c r="G242" s="346" t="s">
        <v>241</v>
      </c>
      <c r="H242" s="346" t="s">
        <v>366</v>
      </c>
      <c r="I242" s="401">
        <f>SUM(J242:L242)</f>
        <v>0</v>
      </c>
      <c r="J242" s="399" t="s">
        <v>447</v>
      </c>
      <c r="K242" s="399" t="s">
        <v>447</v>
      </c>
      <c r="L242" s="399" t="s">
        <v>447</v>
      </c>
      <c r="M242" s="401">
        <f>SUM(N242:P242)</f>
        <v>0</v>
      </c>
      <c r="N242" s="399" t="s">
        <v>447</v>
      </c>
      <c r="O242" s="399" t="s">
        <v>447</v>
      </c>
      <c r="P242" s="399" t="s">
        <v>447</v>
      </c>
      <c r="Q242" s="401">
        <f>SUM(R242:T242)</f>
        <v>0</v>
      </c>
      <c r="R242" s="399" t="s">
        <v>447</v>
      </c>
      <c r="S242" s="399" t="s">
        <v>447</v>
      </c>
      <c r="T242" s="399" t="s">
        <v>447</v>
      </c>
      <c r="U242" s="401">
        <f>SUM(V242:X242)</f>
        <v>0</v>
      </c>
      <c r="V242" s="399" t="s">
        <v>447</v>
      </c>
      <c r="W242" s="399" t="s">
        <v>447</v>
      </c>
      <c r="X242" s="399" t="s">
        <v>447</v>
      </c>
    </row>
    <row r="243" spans="1:24" ht="15">
      <c r="A243" s="340"/>
      <c r="B243" s="403"/>
      <c r="C243" s="402"/>
      <c r="D243" s="348"/>
      <c r="E243" s="346" t="s">
        <v>630</v>
      </c>
      <c r="F243" s="346" t="s">
        <v>538</v>
      </c>
      <c r="G243" s="346" t="s">
        <v>241</v>
      </c>
      <c r="H243" s="346" t="s">
        <v>365</v>
      </c>
      <c r="I243" s="401">
        <f>SUM(J243:L243)</f>
        <v>0</v>
      </c>
      <c r="J243" s="399" t="s">
        <v>447</v>
      </c>
      <c r="K243" s="399" t="s">
        <v>447</v>
      </c>
      <c r="L243" s="399" t="s">
        <v>447</v>
      </c>
      <c r="M243" s="401">
        <f>SUM(N243:P243)</f>
        <v>0</v>
      </c>
      <c r="N243" s="399" t="s">
        <v>447</v>
      </c>
      <c r="O243" s="399" t="s">
        <v>447</v>
      </c>
      <c r="P243" s="399" t="s">
        <v>447</v>
      </c>
      <c r="Q243" s="401">
        <f>SUM(R243:T243)</f>
        <v>0</v>
      </c>
      <c r="R243" s="399" t="s">
        <v>447</v>
      </c>
      <c r="S243" s="399" t="s">
        <v>447</v>
      </c>
      <c r="T243" s="399" t="s">
        <v>447</v>
      </c>
      <c r="U243" s="401">
        <f>SUM(V243:X243)</f>
        <v>0</v>
      </c>
      <c r="V243" s="399" t="s">
        <v>447</v>
      </c>
      <c r="W243" s="399" t="s">
        <v>447</v>
      </c>
      <c r="X243" s="399" t="s">
        <v>447</v>
      </c>
    </row>
    <row r="244" spans="1:24" ht="15">
      <c r="A244" s="340"/>
      <c r="B244" s="407" t="s">
        <v>629</v>
      </c>
      <c r="C244" s="406"/>
      <c r="D244" s="354" t="s">
        <v>628</v>
      </c>
      <c r="E244" s="346" t="s">
        <v>627</v>
      </c>
      <c r="F244" s="346" t="s">
        <v>538</v>
      </c>
      <c r="G244" s="346" t="s">
        <v>241</v>
      </c>
      <c r="H244" s="346" t="s">
        <v>541</v>
      </c>
      <c r="I244" s="401">
        <f>SUM(J244:L244)</f>
        <v>0</v>
      </c>
      <c r="J244" s="400" t="s">
        <v>447</v>
      </c>
      <c r="K244" s="400" t="s">
        <v>447</v>
      </c>
      <c r="L244" s="400" t="s">
        <v>447</v>
      </c>
      <c r="M244" s="401">
        <f>SUM(N244:P244)</f>
        <v>0</v>
      </c>
      <c r="N244" s="400" t="s">
        <v>447</v>
      </c>
      <c r="O244" s="400" t="s">
        <v>447</v>
      </c>
      <c r="P244" s="400" t="s">
        <v>447</v>
      </c>
      <c r="Q244" s="401">
        <f>SUM(R244:T244)</f>
        <v>0</v>
      </c>
      <c r="R244" s="400" t="s">
        <v>447</v>
      </c>
      <c r="S244" s="400" t="s">
        <v>447</v>
      </c>
      <c r="T244" s="400" t="s">
        <v>447</v>
      </c>
      <c r="U244" s="401">
        <f>SUM(V244:X244)</f>
        <v>0</v>
      </c>
      <c r="V244" s="400" t="s">
        <v>447</v>
      </c>
      <c r="W244" s="400" t="s">
        <v>447</v>
      </c>
      <c r="X244" s="400" t="s">
        <v>447</v>
      </c>
    </row>
    <row r="245" spans="1:24" ht="15">
      <c r="A245" s="340"/>
      <c r="B245" s="405"/>
      <c r="C245" s="404"/>
      <c r="D245" s="351"/>
      <c r="E245" s="346" t="s">
        <v>627</v>
      </c>
      <c r="F245" s="346" t="s">
        <v>538</v>
      </c>
      <c r="G245" s="346" t="s">
        <v>241</v>
      </c>
      <c r="H245" s="346" t="s">
        <v>291</v>
      </c>
      <c r="I245" s="401">
        <f>SUM(J245:L245)</f>
        <v>0</v>
      </c>
      <c r="J245" s="399" t="s">
        <v>447</v>
      </c>
      <c r="K245" s="399" t="s">
        <v>447</v>
      </c>
      <c r="L245" s="399" t="s">
        <v>447</v>
      </c>
      <c r="M245" s="401">
        <f>SUM(N245:P245)</f>
        <v>0</v>
      </c>
      <c r="N245" s="399" t="s">
        <v>447</v>
      </c>
      <c r="O245" s="399" t="s">
        <v>447</v>
      </c>
      <c r="P245" s="399" t="s">
        <v>447</v>
      </c>
      <c r="Q245" s="401">
        <f>SUM(R245:T245)</f>
        <v>0</v>
      </c>
      <c r="R245" s="399" t="s">
        <v>447</v>
      </c>
      <c r="S245" s="399" t="s">
        <v>447</v>
      </c>
      <c r="T245" s="399" t="s">
        <v>447</v>
      </c>
      <c r="U245" s="401">
        <f>SUM(V245:X245)</f>
        <v>0</v>
      </c>
      <c r="V245" s="399" t="s">
        <v>447</v>
      </c>
      <c r="W245" s="399" t="s">
        <v>447</v>
      </c>
      <c r="X245" s="399" t="s">
        <v>447</v>
      </c>
    </row>
    <row r="246" spans="1:24" ht="15">
      <c r="A246" s="340"/>
      <c r="B246" s="405"/>
      <c r="C246" s="404"/>
      <c r="D246" s="351"/>
      <c r="E246" s="346" t="s">
        <v>627</v>
      </c>
      <c r="F246" s="346" t="s">
        <v>538</v>
      </c>
      <c r="G246" s="346" t="s">
        <v>241</v>
      </c>
      <c r="H246" s="346" t="s">
        <v>540</v>
      </c>
      <c r="I246" s="401">
        <f>SUM(J246:L246)</f>
        <v>0</v>
      </c>
      <c r="J246" s="399" t="s">
        <v>447</v>
      </c>
      <c r="K246" s="399" t="s">
        <v>447</v>
      </c>
      <c r="L246" s="399" t="s">
        <v>447</v>
      </c>
      <c r="M246" s="401">
        <f>SUM(N246:P246)</f>
        <v>0</v>
      </c>
      <c r="N246" s="399" t="s">
        <v>447</v>
      </c>
      <c r="O246" s="399" t="s">
        <v>447</v>
      </c>
      <c r="P246" s="399" t="s">
        <v>447</v>
      </c>
      <c r="Q246" s="401">
        <f>SUM(R246:T246)</f>
        <v>0</v>
      </c>
      <c r="R246" s="399" t="s">
        <v>447</v>
      </c>
      <c r="S246" s="399" t="s">
        <v>447</v>
      </c>
      <c r="T246" s="399" t="s">
        <v>447</v>
      </c>
      <c r="U246" s="401">
        <f>SUM(V246:X246)</f>
        <v>0</v>
      </c>
      <c r="V246" s="399" t="s">
        <v>447</v>
      </c>
      <c r="W246" s="399" t="s">
        <v>447</v>
      </c>
      <c r="X246" s="399" t="s">
        <v>447</v>
      </c>
    </row>
    <row r="247" spans="1:24" ht="15">
      <c r="A247" s="340"/>
      <c r="B247" s="405"/>
      <c r="C247" s="404"/>
      <c r="D247" s="351"/>
      <c r="E247" s="346" t="s">
        <v>627</v>
      </c>
      <c r="F247" s="346" t="s">
        <v>538</v>
      </c>
      <c r="G247" s="346" t="s">
        <v>241</v>
      </c>
      <c r="H247" s="346" t="s">
        <v>519</v>
      </c>
      <c r="I247" s="401">
        <f>SUM(J247:L247)</f>
        <v>0</v>
      </c>
      <c r="J247" s="399" t="s">
        <v>447</v>
      </c>
      <c r="K247" s="399" t="s">
        <v>447</v>
      </c>
      <c r="L247" s="399" t="s">
        <v>447</v>
      </c>
      <c r="M247" s="401">
        <f>SUM(N247:P247)</f>
        <v>0</v>
      </c>
      <c r="N247" s="399" t="s">
        <v>447</v>
      </c>
      <c r="O247" s="399" t="s">
        <v>447</v>
      </c>
      <c r="P247" s="399" t="s">
        <v>447</v>
      </c>
      <c r="Q247" s="401">
        <f>SUM(R247:T247)</f>
        <v>0</v>
      </c>
      <c r="R247" s="399" t="s">
        <v>447</v>
      </c>
      <c r="S247" s="399" t="s">
        <v>447</v>
      </c>
      <c r="T247" s="399" t="s">
        <v>447</v>
      </c>
      <c r="U247" s="401">
        <f>SUM(V247:X247)</f>
        <v>0</v>
      </c>
      <c r="V247" s="399" t="s">
        <v>447</v>
      </c>
      <c r="W247" s="399" t="s">
        <v>447</v>
      </c>
      <c r="X247" s="399" t="s">
        <v>447</v>
      </c>
    </row>
    <row r="248" spans="1:24" ht="15">
      <c r="A248" s="340"/>
      <c r="B248" s="405"/>
      <c r="C248" s="404"/>
      <c r="D248" s="351"/>
      <c r="E248" s="346" t="s">
        <v>627</v>
      </c>
      <c r="F248" s="346" t="s">
        <v>538</v>
      </c>
      <c r="G248" s="346" t="s">
        <v>241</v>
      </c>
      <c r="H248" s="346" t="s">
        <v>518</v>
      </c>
      <c r="I248" s="401">
        <f>SUM(J248:L248)</f>
        <v>0</v>
      </c>
      <c r="J248" s="399" t="s">
        <v>447</v>
      </c>
      <c r="K248" s="399" t="s">
        <v>447</v>
      </c>
      <c r="L248" s="399" t="s">
        <v>447</v>
      </c>
      <c r="M248" s="401">
        <f>SUM(N248:P248)</f>
        <v>0</v>
      </c>
      <c r="N248" s="399" t="s">
        <v>447</v>
      </c>
      <c r="O248" s="399" t="s">
        <v>447</v>
      </c>
      <c r="P248" s="399" t="s">
        <v>447</v>
      </c>
      <c r="Q248" s="401">
        <f>SUM(R248:T248)</f>
        <v>0</v>
      </c>
      <c r="R248" s="399" t="s">
        <v>447</v>
      </c>
      <c r="S248" s="399" t="s">
        <v>447</v>
      </c>
      <c r="T248" s="399" t="s">
        <v>447</v>
      </c>
      <c r="U248" s="401">
        <f>SUM(V248:X248)</f>
        <v>0</v>
      </c>
      <c r="V248" s="399" t="s">
        <v>447</v>
      </c>
      <c r="W248" s="399" t="s">
        <v>447</v>
      </c>
      <c r="X248" s="399" t="s">
        <v>447</v>
      </c>
    </row>
    <row r="249" spans="1:24" ht="15">
      <c r="A249" s="340"/>
      <c r="B249" s="405"/>
      <c r="C249" s="404"/>
      <c r="D249" s="351"/>
      <c r="E249" s="346" t="s">
        <v>627</v>
      </c>
      <c r="F249" s="346" t="s">
        <v>538</v>
      </c>
      <c r="G249" s="346" t="s">
        <v>241</v>
      </c>
      <c r="H249" s="346" t="s">
        <v>367</v>
      </c>
      <c r="I249" s="401">
        <f>SUM(J249:L249)</f>
        <v>0</v>
      </c>
      <c r="J249" s="399" t="s">
        <v>447</v>
      </c>
      <c r="K249" s="399" t="s">
        <v>447</v>
      </c>
      <c r="L249" s="399" t="s">
        <v>447</v>
      </c>
      <c r="M249" s="401">
        <f>SUM(N249:P249)</f>
        <v>0</v>
      </c>
      <c r="N249" s="399" t="s">
        <v>447</v>
      </c>
      <c r="O249" s="399" t="s">
        <v>447</v>
      </c>
      <c r="P249" s="399" t="s">
        <v>447</v>
      </c>
      <c r="Q249" s="401">
        <f>SUM(R249:T249)</f>
        <v>0</v>
      </c>
      <c r="R249" s="399" t="s">
        <v>447</v>
      </c>
      <c r="S249" s="399" t="s">
        <v>447</v>
      </c>
      <c r="T249" s="399" t="s">
        <v>447</v>
      </c>
      <c r="U249" s="401">
        <f>SUM(V249:X249)</f>
        <v>0</v>
      </c>
      <c r="V249" s="399" t="s">
        <v>447</v>
      </c>
      <c r="W249" s="399" t="s">
        <v>447</v>
      </c>
      <c r="X249" s="399" t="s">
        <v>447</v>
      </c>
    </row>
    <row r="250" spans="1:24" ht="15">
      <c r="A250" s="340"/>
      <c r="B250" s="405"/>
      <c r="C250" s="404"/>
      <c r="D250" s="351"/>
      <c r="E250" s="346" t="s">
        <v>627</v>
      </c>
      <c r="F250" s="346" t="s">
        <v>538</v>
      </c>
      <c r="G250" s="346" t="s">
        <v>241</v>
      </c>
      <c r="H250" s="346" t="s">
        <v>366</v>
      </c>
      <c r="I250" s="401">
        <f>SUM(J250:L250)</f>
        <v>0</v>
      </c>
      <c r="J250" s="399" t="s">
        <v>447</v>
      </c>
      <c r="K250" s="399" t="s">
        <v>447</v>
      </c>
      <c r="L250" s="399" t="s">
        <v>447</v>
      </c>
      <c r="M250" s="401">
        <f>SUM(N250:P250)</f>
        <v>0</v>
      </c>
      <c r="N250" s="399" t="s">
        <v>447</v>
      </c>
      <c r="O250" s="399" t="s">
        <v>447</v>
      </c>
      <c r="P250" s="399" t="s">
        <v>447</v>
      </c>
      <c r="Q250" s="401">
        <f>SUM(R250:T250)</f>
        <v>0</v>
      </c>
      <c r="R250" s="399" t="s">
        <v>447</v>
      </c>
      <c r="S250" s="399" t="s">
        <v>447</v>
      </c>
      <c r="T250" s="399" t="s">
        <v>447</v>
      </c>
      <c r="U250" s="401">
        <f>SUM(V250:X250)</f>
        <v>0</v>
      </c>
      <c r="V250" s="399" t="s">
        <v>447</v>
      </c>
      <c r="W250" s="399" t="s">
        <v>447</v>
      </c>
      <c r="X250" s="399" t="s">
        <v>447</v>
      </c>
    </row>
    <row r="251" spans="1:24" ht="15">
      <c r="A251" s="340"/>
      <c r="B251" s="403"/>
      <c r="C251" s="402"/>
      <c r="D251" s="348"/>
      <c r="E251" s="346" t="s">
        <v>627</v>
      </c>
      <c r="F251" s="346" t="s">
        <v>538</v>
      </c>
      <c r="G251" s="346" t="s">
        <v>241</v>
      </c>
      <c r="H251" s="346" t="s">
        <v>365</v>
      </c>
      <c r="I251" s="401">
        <f>SUM(J251:L251)</f>
        <v>0</v>
      </c>
      <c r="J251" s="399" t="s">
        <v>447</v>
      </c>
      <c r="K251" s="399" t="s">
        <v>447</v>
      </c>
      <c r="L251" s="399" t="s">
        <v>447</v>
      </c>
      <c r="M251" s="401">
        <f>SUM(N251:P251)</f>
        <v>0</v>
      </c>
      <c r="N251" s="399" t="s">
        <v>447</v>
      </c>
      <c r="O251" s="399" t="s">
        <v>447</v>
      </c>
      <c r="P251" s="399" t="s">
        <v>447</v>
      </c>
      <c r="Q251" s="401">
        <f>SUM(R251:T251)</f>
        <v>0</v>
      </c>
      <c r="R251" s="399" t="s">
        <v>447</v>
      </c>
      <c r="S251" s="399" t="s">
        <v>447</v>
      </c>
      <c r="T251" s="399" t="s">
        <v>447</v>
      </c>
      <c r="U251" s="401">
        <f>SUM(V251:X251)</f>
        <v>0</v>
      </c>
      <c r="V251" s="399" t="s">
        <v>447</v>
      </c>
      <c r="W251" s="399" t="s">
        <v>447</v>
      </c>
      <c r="X251" s="399" t="s">
        <v>447</v>
      </c>
    </row>
    <row r="252" spans="1:24" ht="15">
      <c r="A252" s="340"/>
      <c r="B252" s="407" t="s">
        <v>626</v>
      </c>
      <c r="C252" s="406"/>
      <c r="D252" s="354" t="s">
        <v>625</v>
      </c>
      <c r="E252" s="346" t="s">
        <v>624</v>
      </c>
      <c r="F252" s="346" t="s">
        <v>538</v>
      </c>
      <c r="G252" s="346" t="s">
        <v>241</v>
      </c>
      <c r="H252" s="346" t="s">
        <v>541</v>
      </c>
      <c r="I252" s="401">
        <f>SUM(J252:L252)</f>
        <v>0</v>
      </c>
      <c r="J252" s="400" t="s">
        <v>447</v>
      </c>
      <c r="K252" s="400" t="s">
        <v>447</v>
      </c>
      <c r="L252" s="400" t="s">
        <v>447</v>
      </c>
      <c r="M252" s="401">
        <f>SUM(N252:P252)</f>
        <v>0</v>
      </c>
      <c r="N252" s="400" t="s">
        <v>447</v>
      </c>
      <c r="O252" s="400" t="s">
        <v>447</v>
      </c>
      <c r="P252" s="400" t="s">
        <v>447</v>
      </c>
      <c r="Q252" s="401">
        <f>SUM(R252:T252)</f>
        <v>0</v>
      </c>
      <c r="R252" s="400" t="s">
        <v>447</v>
      </c>
      <c r="S252" s="400" t="s">
        <v>447</v>
      </c>
      <c r="T252" s="400" t="s">
        <v>447</v>
      </c>
      <c r="U252" s="401">
        <f>SUM(V252:X252)</f>
        <v>0</v>
      </c>
      <c r="V252" s="400" t="s">
        <v>447</v>
      </c>
      <c r="W252" s="400" t="s">
        <v>447</v>
      </c>
      <c r="X252" s="400" t="s">
        <v>447</v>
      </c>
    </row>
    <row r="253" spans="1:24" ht="15">
      <c r="A253" s="340"/>
      <c r="B253" s="405"/>
      <c r="C253" s="404"/>
      <c r="D253" s="351"/>
      <c r="E253" s="346" t="s">
        <v>624</v>
      </c>
      <c r="F253" s="346" t="s">
        <v>538</v>
      </c>
      <c r="G253" s="346" t="s">
        <v>241</v>
      </c>
      <c r="H253" s="346" t="s">
        <v>291</v>
      </c>
      <c r="I253" s="401">
        <f>SUM(J253:L253)</f>
        <v>0</v>
      </c>
      <c r="J253" s="399" t="s">
        <v>447</v>
      </c>
      <c r="K253" s="399" t="s">
        <v>447</v>
      </c>
      <c r="L253" s="399" t="s">
        <v>447</v>
      </c>
      <c r="M253" s="401">
        <f>SUM(N253:P253)</f>
        <v>0</v>
      </c>
      <c r="N253" s="399" t="s">
        <v>447</v>
      </c>
      <c r="O253" s="399" t="s">
        <v>447</v>
      </c>
      <c r="P253" s="399" t="s">
        <v>447</v>
      </c>
      <c r="Q253" s="401">
        <f>SUM(R253:T253)</f>
        <v>0</v>
      </c>
      <c r="R253" s="399" t="s">
        <v>447</v>
      </c>
      <c r="S253" s="399" t="s">
        <v>447</v>
      </c>
      <c r="T253" s="399" t="s">
        <v>447</v>
      </c>
      <c r="U253" s="401">
        <f>SUM(V253:X253)</f>
        <v>0</v>
      </c>
      <c r="V253" s="399" t="s">
        <v>447</v>
      </c>
      <c r="W253" s="399" t="s">
        <v>447</v>
      </c>
      <c r="X253" s="399" t="s">
        <v>447</v>
      </c>
    </row>
    <row r="254" spans="1:24" ht="15">
      <c r="A254" s="340"/>
      <c r="B254" s="405"/>
      <c r="C254" s="404"/>
      <c r="D254" s="351"/>
      <c r="E254" s="346" t="s">
        <v>624</v>
      </c>
      <c r="F254" s="346" t="s">
        <v>538</v>
      </c>
      <c r="G254" s="346" t="s">
        <v>241</v>
      </c>
      <c r="H254" s="346" t="s">
        <v>540</v>
      </c>
      <c r="I254" s="401">
        <f>SUM(J254:L254)</f>
        <v>0</v>
      </c>
      <c r="J254" s="399" t="s">
        <v>447</v>
      </c>
      <c r="K254" s="399" t="s">
        <v>447</v>
      </c>
      <c r="L254" s="399" t="s">
        <v>447</v>
      </c>
      <c r="M254" s="401">
        <f>SUM(N254:P254)</f>
        <v>0</v>
      </c>
      <c r="N254" s="399" t="s">
        <v>447</v>
      </c>
      <c r="O254" s="399" t="s">
        <v>447</v>
      </c>
      <c r="P254" s="399" t="s">
        <v>447</v>
      </c>
      <c r="Q254" s="401">
        <f>SUM(R254:T254)</f>
        <v>0</v>
      </c>
      <c r="R254" s="399" t="s">
        <v>447</v>
      </c>
      <c r="S254" s="399" t="s">
        <v>447</v>
      </c>
      <c r="T254" s="399" t="s">
        <v>447</v>
      </c>
      <c r="U254" s="401">
        <f>SUM(V254:X254)</f>
        <v>0</v>
      </c>
      <c r="V254" s="399" t="s">
        <v>447</v>
      </c>
      <c r="W254" s="399" t="s">
        <v>447</v>
      </c>
      <c r="X254" s="399" t="s">
        <v>447</v>
      </c>
    </row>
    <row r="255" spans="1:24" ht="15">
      <c r="A255" s="340"/>
      <c r="B255" s="405"/>
      <c r="C255" s="404"/>
      <c r="D255" s="351"/>
      <c r="E255" s="346" t="s">
        <v>624</v>
      </c>
      <c r="F255" s="346" t="s">
        <v>538</v>
      </c>
      <c r="G255" s="346" t="s">
        <v>241</v>
      </c>
      <c r="H255" s="346" t="s">
        <v>519</v>
      </c>
      <c r="I255" s="401">
        <f>SUM(J255:L255)</f>
        <v>0</v>
      </c>
      <c r="J255" s="399" t="s">
        <v>447</v>
      </c>
      <c r="K255" s="399" t="s">
        <v>447</v>
      </c>
      <c r="L255" s="399" t="s">
        <v>447</v>
      </c>
      <c r="M255" s="401">
        <f>SUM(N255:P255)</f>
        <v>0</v>
      </c>
      <c r="N255" s="399" t="s">
        <v>447</v>
      </c>
      <c r="O255" s="399" t="s">
        <v>447</v>
      </c>
      <c r="P255" s="399" t="s">
        <v>447</v>
      </c>
      <c r="Q255" s="401">
        <f>SUM(R255:T255)</f>
        <v>0</v>
      </c>
      <c r="R255" s="399" t="s">
        <v>447</v>
      </c>
      <c r="S255" s="399" t="s">
        <v>447</v>
      </c>
      <c r="T255" s="399" t="s">
        <v>447</v>
      </c>
      <c r="U255" s="401">
        <f>SUM(V255:X255)</f>
        <v>0</v>
      </c>
      <c r="V255" s="399" t="s">
        <v>447</v>
      </c>
      <c r="W255" s="399" t="s">
        <v>447</v>
      </c>
      <c r="X255" s="399" t="s">
        <v>447</v>
      </c>
    </row>
    <row r="256" spans="1:24" ht="15">
      <c r="A256" s="340"/>
      <c r="B256" s="405"/>
      <c r="C256" s="404"/>
      <c r="D256" s="351"/>
      <c r="E256" s="346" t="s">
        <v>624</v>
      </c>
      <c r="F256" s="346" t="s">
        <v>538</v>
      </c>
      <c r="G256" s="346" t="s">
        <v>241</v>
      </c>
      <c r="H256" s="346" t="s">
        <v>518</v>
      </c>
      <c r="I256" s="401">
        <f>SUM(J256:L256)</f>
        <v>0</v>
      </c>
      <c r="J256" s="399" t="s">
        <v>447</v>
      </c>
      <c r="K256" s="399" t="s">
        <v>447</v>
      </c>
      <c r="L256" s="399" t="s">
        <v>447</v>
      </c>
      <c r="M256" s="401">
        <f>SUM(N256:P256)</f>
        <v>0</v>
      </c>
      <c r="N256" s="399" t="s">
        <v>447</v>
      </c>
      <c r="O256" s="399" t="s">
        <v>447</v>
      </c>
      <c r="P256" s="399" t="s">
        <v>447</v>
      </c>
      <c r="Q256" s="401">
        <f>SUM(R256:T256)</f>
        <v>0</v>
      </c>
      <c r="R256" s="399" t="s">
        <v>447</v>
      </c>
      <c r="S256" s="399" t="s">
        <v>447</v>
      </c>
      <c r="T256" s="399" t="s">
        <v>447</v>
      </c>
      <c r="U256" s="401">
        <f>SUM(V256:X256)</f>
        <v>0</v>
      </c>
      <c r="V256" s="399" t="s">
        <v>447</v>
      </c>
      <c r="W256" s="399" t="s">
        <v>447</v>
      </c>
      <c r="X256" s="399" t="s">
        <v>447</v>
      </c>
    </row>
    <row r="257" spans="1:24" ht="15">
      <c r="A257" s="340"/>
      <c r="B257" s="405"/>
      <c r="C257" s="404"/>
      <c r="D257" s="351"/>
      <c r="E257" s="346" t="s">
        <v>624</v>
      </c>
      <c r="F257" s="346" t="s">
        <v>538</v>
      </c>
      <c r="G257" s="346" t="s">
        <v>241</v>
      </c>
      <c r="H257" s="346" t="s">
        <v>367</v>
      </c>
      <c r="I257" s="401">
        <f>SUM(J257:L257)</f>
        <v>0</v>
      </c>
      <c r="J257" s="399" t="s">
        <v>447</v>
      </c>
      <c r="K257" s="399" t="s">
        <v>447</v>
      </c>
      <c r="L257" s="399" t="s">
        <v>447</v>
      </c>
      <c r="M257" s="401">
        <f>SUM(N257:P257)</f>
        <v>0</v>
      </c>
      <c r="N257" s="399" t="s">
        <v>447</v>
      </c>
      <c r="O257" s="399" t="s">
        <v>447</v>
      </c>
      <c r="P257" s="399" t="s">
        <v>447</v>
      </c>
      <c r="Q257" s="401">
        <f>SUM(R257:T257)</f>
        <v>0</v>
      </c>
      <c r="R257" s="399" t="s">
        <v>447</v>
      </c>
      <c r="S257" s="399" t="s">
        <v>447</v>
      </c>
      <c r="T257" s="399" t="s">
        <v>447</v>
      </c>
      <c r="U257" s="401">
        <f>SUM(V257:X257)</f>
        <v>0</v>
      </c>
      <c r="V257" s="399" t="s">
        <v>447</v>
      </c>
      <c r="W257" s="399" t="s">
        <v>447</v>
      </c>
      <c r="X257" s="399" t="s">
        <v>447</v>
      </c>
    </row>
    <row r="258" spans="1:24" ht="15">
      <c r="A258" s="340"/>
      <c r="B258" s="405"/>
      <c r="C258" s="404"/>
      <c r="D258" s="351"/>
      <c r="E258" s="346" t="s">
        <v>624</v>
      </c>
      <c r="F258" s="346" t="s">
        <v>538</v>
      </c>
      <c r="G258" s="346" t="s">
        <v>241</v>
      </c>
      <c r="H258" s="346" t="s">
        <v>366</v>
      </c>
      <c r="I258" s="401">
        <f>SUM(J258:L258)</f>
        <v>0</v>
      </c>
      <c r="J258" s="399" t="s">
        <v>447</v>
      </c>
      <c r="K258" s="399" t="s">
        <v>447</v>
      </c>
      <c r="L258" s="399" t="s">
        <v>447</v>
      </c>
      <c r="M258" s="401">
        <f>SUM(N258:P258)</f>
        <v>0</v>
      </c>
      <c r="N258" s="399" t="s">
        <v>447</v>
      </c>
      <c r="O258" s="399" t="s">
        <v>447</v>
      </c>
      <c r="P258" s="399" t="s">
        <v>447</v>
      </c>
      <c r="Q258" s="401">
        <f>SUM(R258:T258)</f>
        <v>0</v>
      </c>
      <c r="R258" s="399" t="s">
        <v>447</v>
      </c>
      <c r="S258" s="399" t="s">
        <v>447</v>
      </c>
      <c r="T258" s="399" t="s">
        <v>447</v>
      </c>
      <c r="U258" s="401">
        <f>SUM(V258:X258)</f>
        <v>0</v>
      </c>
      <c r="V258" s="399" t="s">
        <v>447</v>
      </c>
      <c r="W258" s="399" t="s">
        <v>447</v>
      </c>
      <c r="X258" s="399" t="s">
        <v>447</v>
      </c>
    </row>
    <row r="259" spans="1:24" ht="15">
      <c r="A259" s="340"/>
      <c r="B259" s="403"/>
      <c r="C259" s="402"/>
      <c r="D259" s="348"/>
      <c r="E259" s="346" t="s">
        <v>624</v>
      </c>
      <c r="F259" s="346" t="s">
        <v>538</v>
      </c>
      <c r="G259" s="346" t="s">
        <v>241</v>
      </c>
      <c r="H259" s="346" t="s">
        <v>365</v>
      </c>
      <c r="I259" s="401">
        <f>SUM(J259:L259)</f>
        <v>0</v>
      </c>
      <c r="J259" s="399" t="s">
        <v>447</v>
      </c>
      <c r="K259" s="399" t="s">
        <v>447</v>
      </c>
      <c r="L259" s="399" t="s">
        <v>447</v>
      </c>
      <c r="M259" s="401">
        <f>SUM(N259:P259)</f>
        <v>0</v>
      </c>
      <c r="N259" s="399" t="s">
        <v>447</v>
      </c>
      <c r="O259" s="399" t="s">
        <v>447</v>
      </c>
      <c r="P259" s="399" t="s">
        <v>447</v>
      </c>
      <c r="Q259" s="401">
        <f>SUM(R259:T259)</f>
        <v>0</v>
      </c>
      <c r="R259" s="399" t="s">
        <v>447</v>
      </c>
      <c r="S259" s="399" t="s">
        <v>447</v>
      </c>
      <c r="T259" s="399" t="s">
        <v>447</v>
      </c>
      <c r="U259" s="401">
        <f>SUM(V259:X259)</f>
        <v>0</v>
      </c>
      <c r="V259" s="399" t="s">
        <v>447</v>
      </c>
      <c r="W259" s="399" t="s">
        <v>447</v>
      </c>
      <c r="X259" s="399" t="s">
        <v>447</v>
      </c>
    </row>
    <row r="260" spans="1:24" ht="15">
      <c r="A260" s="340"/>
      <c r="B260" s="407" t="s">
        <v>623</v>
      </c>
      <c r="C260" s="406"/>
      <c r="D260" s="354" t="s">
        <v>622</v>
      </c>
      <c r="E260" s="346" t="s">
        <v>619</v>
      </c>
      <c r="F260" s="346" t="s">
        <v>538</v>
      </c>
      <c r="G260" s="346" t="s">
        <v>241</v>
      </c>
      <c r="H260" s="346" t="s">
        <v>541</v>
      </c>
      <c r="I260" s="401">
        <f>SUM(J260:L260)</f>
        <v>0</v>
      </c>
      <c r="J260" s="400" t="s">
        <v>447</v>
      </c>
      <c r="K260" s="400" t="s">
        <v>447</v>
      </c>
      <c r="L260" s="400" t="s">
        <v>447</v>
      </c>
      <c r="M260" s="401">
        <f>SUM(N260:P260)</f>
        <v>0</v>
      </c>
      <c r="N260" s="400" t="s">
        <v>447</v>
      </c>
      <c r="O260" s="400" t="s">
        <v>447</v>
      </c>
      <c r="P260" s="400" t="s">
        <v>447</v>
      </c>
      <c r="Q260" s="401">
        <f>SUM(R260:T260)</f>
        <v>0</v>
      </c>
      <c r="R260" s="400" t="s">
        <v>447</v>
      </c>
      <c r="S260" s="400" t="s">
        <v>447</v>
      </c>
      <c r="T260" s="400" t="s">
        <v>447</v>
      </c>
      <c r="U260" s="401">
        <f>SUM(V260:X260)</f>
        <v>0</v>
      </c>
      <c r="V260" s="400" t="s">
        <v>447</v>
      </c>
      <c r="W260" s="400" t="s">
        <v>447</v>
      </c>
      <c r="X260" s="400" t="s">
        <v>447</v>
      </c>
    </row>
    <row r="261" spans="1:24" ht="15">
      <c r="A261" s="340"/>
      <c r="B261" s="405"/>
      <c r="C261" s="404"/>
      <c r="D261" s="351"/>
      <c r="E261" s="346" t="s">
        <v>619</v>
      </c>
      <c r="F261" s="346" t="s">
        <v>538</v>
      </c>
      <c r="G261" s="346" t="s">
        <v>241</v>
      </c>
      <c r="H261" s="346" t="s">
        <v>291</v>
      </c>
      <c r="I261" s="401">
        <f>SUM(J261:L261)</f>
        <v>0</v>
      </c>
      <c r="J261" s="400" t="s">
        <v>447</v>
      </c>
      <c r="K261" s="400" t="s">
        <v>447</v>
      </c>
      <c r="L261" s="400" t="s">
        <v>447</v>
      </c>
      <c r="M261" s="401">
        <f>SUM(N261:P261)</f>
        <v>0</v>
      </c>
      <c r="N261" s="400" t="s">
        <v>447</v>
      </c>
      <c r="O261" s="400" t="s">
        <v>447</v>
      </c>
      <c r="P261" s="400" t="s">
        <v>447</v>
      </c>
      <c r="Q261" s="401">
        <f>SUM(R261:T261)</f>
        <v>0</v>
      </c>
      <c r="R261" s="400" t="s">
        <v>447</v>
      </c>
      <c r="S261" s="400" t="s">
        <v>447</v>
      </c>
      <c r="T261" s="400" t="s">
        <v>447</v>
      </c>
      <c r="U261" s="401">
        <f>SUM(V261:X261)</f>
        <v>0</v>
      </c>
      <c r="V261" s="400" t="s">
        <v>447</v>
      </c>
      <c r="W261" s="400" t="s">
        <v>447</v>
      </c>
      <c r="X261" s="400" t="s">
        <v>447</v>
      </c>
    </row>
    <row r="262" spans="1:24" ht="15">
      <c r="A262" s="340"/>
      <c r="B262" s="405"/>
      <c r="C262" s="404"/>
      <c r="D262" s="351"/>
      <c r="E262" s="346" t="s">
        <v>619</v>
      </c>
      <c r="F262" s="346" t="s">
        <v>538</v>
      </c>
      <c r="G262" s="346" t="s">
        <v>241</v>
      </c>
      <c r="H262" s="346" t="s">
        <v>540</v>
      </c>
      <c r="I262" s="401">
        <f>SUM(J262:L262)</f>
        <v>0</v>
      </c>
      <c r="J262" s="400" t="s">
        <v>447</v>
      </c>
      <c r="K262" s="400" t="s">
        <v>447</v>
      </c>
      <c r="L262" s="400" t="s">
        <v>447</v>
      </c>
      <c r="M262" s="401">
        <f>SUM(N262:P262)</f>
        <v>0</v>
      </c>
      <c r="N262" s="400" t="s">
        <v>447</v>
      </c>
      <c r="O262" s="400" t="s">
        <v>447</v>
      </c>
      <c r="P262" s="400" t="s">
        <v>447</v>
      </c>
      <c r="Q262" s="401">
        <f>SUM(R262:T262)</f>
        <v>0</v>
      </c>
      <c r="R262" s="400" t="s">
        <v>447</v>
      </c>
      <c r="S262" s="400" t="s">
        <v>447</v>
      </c>
      <c r="T262" s="400" t="s">
        <v>447</v>
      </c>
      <c r="U262" s="401">
        <f>SUM(V262:X262)</f>
        <v>0</v>
      </c>
      <c r="V262" s="400" t="s">
        <v>447</v>
      </c>
      <c r="W262" s="400" t="s">
        <v>447</v>
      </c>
      <c r="X262" s="400" t="s">
        <v>447</v>
      </c>
    </row>
    <row r="263" spans="1:24" ht="15">
      <c r="A263" s="340"/>
      <c r="B263" s="405"/>
      <c r="C263" s="404"/>
      <c r="D263" s="351"/>
      <c r="E263" s="346" t="s">
        <v>619</v>
      </c>
      <c r="F263" s="346" t="s">
        <v>538</v>
      </c>
      <c r="G263" s="346" t="s">
        <v>241</v>
      </c>
      <c r="H263" s="346" t="s">
        <v>519</v>
      </c>
      <c r="I263" s="401">
        <f>SUM(J263:L263)</f>
        <v>0</v>
      </c>
      <c r="J263" s="400" t="s">
        <v>447</v>
      </c>
      <c r="K263" s="400" t="s">
        <v>447</v>
      </c>
      <c r="L263" s="400" t="s">
        <v>447</v>
      </c>
      <c r="M263" s="401">
        <f>SUM(N263:P263)</f>
        <v>0</v>
      </c>
      <c r="N263" s="400" t="s">
        <v>447</v>
      </c>
      <c r="O263" s="400" t="s">
        <v>447</v>
      </c>
      <c r="P263" s="400" t="s">
        <v>447</v>
      </c>
      <c r="Q263" s="401">
        <f>SUM(R263:T263)</f>
        <v>0</v>
      </c>
      <c r="R263" s="400" t="s">
        <v>447</v>
      </c>
      <c r="S263" s="400" t="s">
        <v>447</v>
      </c>
      <c r="T263" s="400" t="s">
        <v>447</v>
      </c>
      <c r="U263" s="401">
        <f>SUM(V263:X263)</f>
        <v>0</v>
      </c>
      <c r="V263" s="400" t="s">
        <v>447</v>
      </c>
      <c r="W263" s="400" t="s">
        <v>447</v>
      </c>
      <c r="X263" s="400" t="s">
        <v>447</v>
      </c>
    </row>
    <row r="264" spans="1:24" ht="15">
      <c r="A264" s="340"/>
      <c r="B264" s="405"/>
      <c r="C264" s="404"/>
      <c r="D264" s="351"/>
      <c r="E264" s="346" t="s">
        <v>619</v>
      </c>
      <c r="F264" s="346" t="s">
        <v>538</v>
      </c>
      <c r="G264" s="346" t="s">
        <v>241</v>
      </c>
      <c r="H264" s="346" t="s">
        <v>518</v>
      </c>
      <c r="I264" s="401">
        <f>SUM(J264:L264)</f>
        <v>0</v>
      </c>
      <c r="J264" s="400" t="s">
        <v>447</v>
      </c>
      <c r="K264" s="400" t="s">
        <v>447</v>
      </c>
      <c r="L264" s="400" t="s">
        <v>447</v>
      </c>
      <c r="M264" s="401">
        <f>SUM(N264:P264)</f>
        <v>0</v>
      </c>
      <c r="N264" s="400" t="s">
        <v>447</v>
      </c>
      <c r="O264" s="400" t="s">
        <v>447</v>
      </c>
      <c r="P264" s="400" t="s">
        <v>447</v>
      </c>
      <c r="Q264" s="401">
        <f>SUM(R264:T264)</f>
        <v>0</v>
      </c>
      <c r="R264" s="400" t="s">
        <v>447</v>
      </c>
      <c r="S264" s="400" t="s">
        <v>447</v>
      </c>
      <c r="T264" s="400" t="s">
        <v>447</v>
      </c>
      <c r="U264" s="401">
        <f>SUM(V264:X264)</f>
        <v>0</v>
      </c>
      <c r="V264" s="400" t="s">
        <v>447</v>
      </c>
      <c r="W264" s="400" t="s">
        <v>447</v>
      </c>
      <c r="X264" s="400" t="s">
        <v>447</v>
      </c>
    </row>
    <row r="265" spans="1:24" ht="15">
      <c r="A265" s="340"/>
      <c r="B265" s="405"/>
      <c r="C265" s="404"/>
      <c r="D265" s="351"/>
      <c r="E265" s="346" t="s">
        <v>619</v>
      </c>
      <c r="F265" s="346" t="s">
        <v>538</v>
      </c>
      <c r="G265" s="346" t="s">
        <v>241</v>
      </c>
      <c r="H265" s="346" t="s">
        <v>367</v>
      </c>
      <c r="I265" s="401">
        <f>SUM(J265:L265)</f>
        <v>0</v>
      </c>
      <c r="J265" s="400" t="s">
        <v>447</v>
      </c>
      <c r="K265" s="400" t="s">
        <v>447</v>
      </c>
      <c r="L265" s="400" t="s">
        <v>447</v>
      </c>
      <c r="M265" s="401">
        <f>SUM(N265:P265)</f>
        <v>0</v>
      </c>
      <c r="N265" s="400" t="s">
        <v>447</v>
      </c>
      <c r="O265" s="400" t="s">
        <v>447</v>
      </c>
      <c r="P265" s="400" t="s">
        <v>447</v>
      </c>
      <c r="Q265" s="401">
        <f>SUM(R265:T265)</f>
        <v>0</v>
      </c>
      <c r="R265" s="400" t="s">
        <v>447</v>
      </c>
      <c r="S265" s="400" t="s">
        <v>447</v>
      </c>
      <c r="T265" s="400" t="s">
        <v>447</v>
      </c>
      <c r="U265" s="401">
        <f>SUM(V265:X265)</f>
        <v>0</v>
      </c>
      <c r="V265" s="400" t="s">
        <v>447</v>
      </c>
      <c r="W265" s="400" t="s">
        <v>447</v>
      </c>
      <c r="X265" s="400" t="s">
        <v>447</v>
      </c>
    </row>
    <row r="266" spans="1:24" ht="15">
      <c r="A266" s="340"/>
      <c r="B266" s="405"/>
      <c r="C266" s="404"/>
      <c r="D266" s="351"/>
      <c r="E266" s="346" t="s">
        <v>619</v>
      </c>
      <c r="F266" s="346" t="s">
        <v>538</v>
      </c>
      <c r="G266" s="346" t="s">
        <v>241</v>
      </c>
      <c r="H266" s="346" t="s">
        <v>366</v>
      </c>
      <c r="I266" s="401">
        <f>SUM(J266:L266)</f>
        <v>0</v>
      </c>
      <c r="J266" s="400" t="s">
        <v>447</v>
      </c>
      <c r="K266" s="400" t="s">
        <v>447</v>
      </c>
      <c r="L266" s="400" t="s">
        <v>447</v>
      </c>
      <c r="M266" s="401">
        <f>SUM(N266:P266)</f>
        <v>0</v>
      </c>
      <c r="N266" s="400" t="s">
        <v>447</v>
      </c>
      <c r="O266" s="400" t="s">
        <v>447</v>
      </c>
      <c r="P266" s="400" t="s">
        <v>447</v>
      </c>
      <c r="Q266" s="401">
        <f>SUM(R266:T266)</f>
        <v>0</v>
      </c>
      <c r="R266" s="400" t="s">
        <v>447</v>
      </c>
      <c r="S266" s="400" t="s">
        <v>447</v>
      </c>
      <c r="T266" s="400" t="s">
        <v>447</v>
      </c>
      <c r="U266" s="401">
        <f>SUM(V266:X266)</f>
        <v>0</v>
      </c>
      <c r="V266" s="400" t="s">
        <v>447</v>
      </c>
      <c r="W266" s="400" t="s">
        <v>447</v>
      </c>
      <c r="X266" s="400" t="s">
        <v>447</v>
      </c>
    </row>
    <row r="267" spans="1:24" ht="15">
      <c r="A267" s="340"/>
      <c r="B267" s="403"/>
      <c r="C267" s="402"/>
      <c r="D267" s="348"/>
      <c r="E267" s="346" t="s">
        <v>619</v>
      </c>
      <c r="F267" s="346" t="s">
        <v>538</v>
      </c>
      <c r="G267" s="346" t="s">
        <v>241</v>
      </c>
      <c r="H267" s="346" t="s">
        <v>365</v>
      </c>
      <c r="I267" s="401">
        <f>SUM(J267:L267)</f>
        <v>0</v>
      </c>
      <c r="J267" s="400" t="s">
        <v>447</v>
      </c>
      <c r="K267" s="400" t="s">
        <v>447</v>
      </c>
      <c r="L267" s="400" t="s">
        <v>447</v>
      </c>
      <c r="M267" s="401">
        <f>SUM(N267:P267)</f>
        <v>0</v>
      </c>
      <c r="N267" s="400" t="s">
        <v>447</v>
      </c>
      <c r="O267" s="400" t="s">
        <v>447</v>
      </c>
      <c r="P267" s="400" t="s">
        <v>447</v>
      </c>
      <c r="Q267" s="401">
        <f>SUM(R267:T267)</f>
        <v>0</v>
      </c>
      <c r="R267" s="400" t="s">
        <v>447</v>
      </c>
      <c r="S267" s="400" t="s">
        <v>447</v>
      </c>
      <c r="T267" s="400" t="s">
        <v>447</v>
      </c>
      <c r="U267" s="401">
        <f>SUM(V267:X267)</f>
        <v>0</v>
      </c>
      <c r="V267" s="400" t="s">
        <v>447</v>
      </c>
      <c r="W267" s="400" t="s">
        <v>447</v>
      </c>
      <c r="X267" s="400" t="s">
        <v>447</v>
      </c>
    </row>
    <row r="268" spans="1:24" ht="15">
      <c r="A268" s="340"/>
      <c r="B268" s="407" t="s">
        <v>621</v>
      </c>
      <c r="C268" s="406"/>
      <c r="D268" s="354" t="s">
        <v>620</v>
      </c>
      <c r="E268" s="346" t="s">
        <v>619</v>
      </c>
      <c r="F268" s="346" t="s">
        <v>538</v>
      </c>
      <c r="G268" s="346" t="s">
        <v>241</v>
      </c>
      <c r="H268" s="346" t="s">
        <v>541</v>
      </c>
      <c r="I268" s="401">
        <f>SUM(J268:L268)</f>
        <v>0</v>
      </c>
      <c r="J268" s="400" t="s">
        <v>447</v>
      </c>
      <c r="K268" s="400" t="s">
        <v>447</v>
      </c>
      <c r="L268" s="400" t="s">
        <v>447</v>
      </c>
      <c r="M268" s="401">
        <f>SUM(N268:P268)</f>
        <v>0</v>
      </c>
      <c r="N268" s="400" t="s">
        <v>447</v>
      </c>
      <c r="O268" s="400" t="s">
        <v>447</v>
      </c>
      <c r="P268" s="400" t="s">
        <v>447</v>
      </c>
      <c r="Q268" s="401">
        <f>SUM(R268:T268)</f>
        <v>0</v>
      </c>
      <c r="R268" s="400" t="s">
        <v>447</v>
      </c>
      <c r="S268" s="400" t="s">
        <v>447</v>
      </c>
      <c r="T268" s="400" t="s">
        <v>447</v>
      </c>
      <c r="U268" s="401">
        <f>SUM(V268:X268)</f>
        <v>0</v>
      </c>
      <c r="V268" s="400" t="s">
        <v>447</v>
      </c>
      <c r="W268" s="400" t="s">
        <v>447</v>
      </c>
      <c r="X268" s="400" t="s">
        <v>447</v>
      </c>
    </row>
    <row r="269" spans="1:24" ht="15">
      <c r="A269" s="340"/>
      <c r="B269" s="405"/>
      <c r="C269" s="404"/>
      <c r="D269" s="351"/>
      <c r="E269" s="346" t="s">
        <v>619</v>
      </c>
      <c r="F269" s="346" t="s">
        <v>538</v>
      </c>
      <c r="G269" s="346" t="s">
        <v>241</v>
      </c>
      <c r="H269" s="346" t="s">
        <v>291</v>
      </c>
      <c r="I269" s="401">
        <f>SUM(J269:L269)</f>
        <v>0</v>
      </c>
      <c r="J269" s="399" t="s">
        <v>447</v>
      </c>
      <c r="K269" s="399" t="s">
        <v>447</v>
      </c>
      <c r="L269" s="399" t="s">
        <v>447</v>
      </c>
      <c r="M269" s="401">
        <f>SUM(N269:P269)</f>
        <v>0</v>
      </c>
      <c r="N269" s="399" t="s">
        <v>447</v>
      </c>
      <c r="O269" s="399" t="s">
        <v>447</v>
      </c>
      <c r="P269" s="399" t="s">
        <v>447</v>
      </c>
      <c r="Q269" s="401">
        <f>SUM(R269:T269)</f>
        <v>0</v>
      </c>
      <c r="R269" s="399" t="s">
        <v>447</v>
      </c>
      <c r="S269" s="399" t="s">
        <v>447</v>
      </c>
      <c r="T269" s="399" t="s">
        <v>447</v>
      </c>
      <c r="U269" s="401">
        <f>SUM(V269:X269)</f>
        <v>0</v>
      </c>
      <c r="V269" s="399" t="s">
        <v>447</v>
      </c>
      <c r="W269" s="399" t="s">
        <v>447</v>
      </c>
      <c r="X269" s="399" t="s">
        <v>447</v>
      </c>
    </row>
    <row r="270" spans="1:24" ht="15">
      <c r="A270" s="340"/>
      <c r="B270" s="405"/>
      <c r="C270" s="404"/>
      <c r="D270" s="351"/>
      <c r="E270" s="346" t="s">
        <v>619</v>
      </c>
      <c r="F270" s="346" t="s">
        <v>538</v>
      </c>
      <c r="G270" s="346" t="s">
        <v>241</v>
      </c>
      <c r="H270" s="346" t="s">
        <v>540</v>
      </c>
      <c r="I270" s="401">
        <f>SUM(J270:L270)</f>
        <v>0</v>
      </c>
      <c r="J270" s="399" t="s">
        <v>447</v>
      </c>
      <c r="K270" s="399" t="s">
        <v>447</v>
      </c>
      <c r="L270" s="399" t="s">
        <v>447</v>
      </c>
      <c r="M270" s="401">
        <f>SUM(N270:P270)</f>
        <v>0</v>
      </c>
      <c r="N270" s="399" t="s">
        <v>447</v>
      </c>
      <c r="O270" s="399" t="s">
        <v>447</v>
      </c>
      <c r="P270" s="399" t="s">
        <v>447</v>
      </c>
      <c r="Q270" s="401">
        <f>SUM(R270:T270)</f>
        <v>0</v>
      </c>
      <c r="R270" s="399" t="s">
        <v>447</v>
      </c>
      <c r="S270" s="399" t="s">
        <v>447</v>
      </c>
      <c r="T270" s="399" t="s">
        <v>447</v>
      </c>
      <c r="U270" s="401">
        <f>SUM(V270:X270)</f>
        <v>0</v>
      </c>
      <c r="V270" s="399" t="s">
        <v>447</v>
      </c>
      <c r="W270" s="399" t="s">
        <v>447</v>
      </c>
      <c r="X270" s="399" t="s">
        <v>447</v>
      </c>
    </row>
    <row r="271" spans="1:24" ht="15">
      <c r="A271" s="340"/>
      <c r="B271" s="405"/>
      <c r="C271" s="404"/>
      <c r="D271" s="351"/>
      <c r="E271" s="346" t="s">
        <v>619</v>
      </c>
      <c r="F271" s="346" t="s">
        <v>538</v>
      </c>
      <c r="G271" s="346" t="s">
        <v>241</v>
      </c>
      <c r="H271" s="346" t="s">
        <v>519</v>
      </c>
      <c r="I271" s="401">
        <f>SUM(J271:L271)</f>
        <v>0</v>
      </c>
      <c r="J271" s="399" t="s">
        <v>447</v>
      </c>
      <c r="K271" s="399" t="s">
        <v>447</v>
      </c>
      <c r="L271" s="399" t="s">
        <v>447</v>
      </c>
      <c r="M271" s="401">
        <f>SUM(N271:P271)</f>
        <v>0</v>
      </c>
      <c r="N271" s="399" t="s">
        <v>447</v>
      </c>
      <c r="O271" s="399" t="s">
        <v>447</v>
      </c>
      <c r="P271" s="399" t="s">
        <v>447</v>
      </c>
      <c r="Q271" s="401">
        <f>SUM(R271:T271)</f>
        <v>0</v>
      </c>
      <c r="R271" s="399" t="s">
        <v>447</v>
      </c>
      <c r="S271" s="399" t="s">
        <v>447</v>
      </c>
      <c r="T271" s="399" t="s">
        <v>447</v>
      </c>
      <c r="U271" s="401">
        <f>SUM(V271:X271)</f>
        <v>0</v>
      </c>
      <c r="V271" s="399" t="s">
        <v>447</v>
      </c>
      <c r="W271" s="399" t="s">
        <v>447</v>
      </c>
      <c r="X271" s="399" t="s">
        <v>447</v>
      </c>
    </row>
    <row r="272" spans="1:24" ht="15">
      <c r="A272" s="340"/>
      <c r="B272" s="405"/>
      <c r="C272" s="404"/>
      <c r="D272" s="351"/>
      <c r="E272" s="346" t="s">
        <v>619</v>
      </c>
      <c r="F272" s="346" t="s">
        <v>538</v>
      </c>
      <c r="G272" s="346" t="s">
        <v>241</v>
      </c>
      <c r="H272" s="346" t="s">
        <v>518</v>
      </c>
      <c r="I272" s="401">
        <f>SUM(J272:L272)</f>
        <v>0</v>
      </c>
      <c r="J272" s="399" t="s">
        <v>447</v>
      </c>
      <c r="K272" s="399" t="s">
        <v>447</v>
      </c>
      <c r="L272" s="399" t="s">
        <v>447</v>
      </c>
      <c r="M272" s="401">
        <f>SUM(N272:P272)</f>
        <v>0</v>
      </c>
      <c r="N272" s="399" t="s">
        <v>447</v>
      </c>
      <c r="O272" s="399" t="s">
        <v>447</v>
      </c>
      <c r="P272" s="399" t="s">
        <v>447</v>
      </c>
      <c r="Q272" s="401">
        <f>SUM(R272:T272)</f>
        <v>0</v>
      </c>
      <c r="R272" s="399" t="s">
        <v>447</v>
      </c>
      <c r="S272" s="399" t="s">
        <v>447</v>
      </c>
      <c r="T272" s="399" t="s">
        <v>447</v>
      </c>
      <c r="U272" s="401">
        <f>SUM(V272:X272)</f>
        <v>0</v>
      </c>
      <c r="V272" s="399" t="s">
        <v>447</v>
      </c>
      <c r="W272" s="399" t="s">
        <v>447</v>
      </c>
      <c r="X272" s="399" t="s">
        <v>447</v>
      </c>
    </row>
    <row r="273" spans="1:24" ht="15">
      <c r="A273" s="340"/>
      <c r="B273" s="405"/>
      <c r="C273" s="404"/>
      <c r="D273" s="351"/>
      <c r="E273" s="346" t="s">
        <v>619</v>
      </c>
      <c r="F273" s="346" t="s">
        <v>538</v>
      </c>
      <c r="G273" s="346" t="s">
        <v>241</v>
      </c>
      <c r="H273" s="346" t="s">
        <v>367</v>
      </c>
      <c r="I273" s="401">
        <f>SUM(J273:L273)</f>
        <v>0</v>
      </c>
      <c r="J273" s="399" t="s">
        <v>447</v>
      </c>
      <c r="K273" s="399" t="s">
        <v>447</v>
      </c>
      <c r="L273" s="399" t="s">
        <v>447</v>
      </c>
      <c r="M273" s="401">
        <f>SUM(N273:P273)</f>
        <v>0</v>
      </c>
      <c r="N273" s="399" t="s">
        <v>447</v>
      </c>
      <c r="O273" s="399" t="s">
        <v>447</v>
      </c>
      <c r="P273" s="399" t="s">
        <v>447</v>
      </c>
      <c r="Q273" s="401">
        <f>SUM(R273:T273)</f>
        <v>0</v>
      </c>
      <c r="R273" s="399" t="s">
        <v>447</v>
      </c>
      <c r="S273" s="399" t="s">
        <v>447</v>
      </c>
      <c r="T273" s="399" t="s">
        <v>447</v>
      </c>
      <c r="U273" s="401">
        <f>SUM(V273:X273)</f>
        <v>0</v>
      </c>
      <c r="V273" s="399" t="s">
        <v>447</v>
      </c>
      <c r="W273" s="399" t="s">
        <v>447</v>
      </c>
      <c r="X273" s="399" t="s">
        <v>447</v>
      </c>
    </row>
    <row r="274" spans="1:24" ht="15">
      <c r="A274" s="340"/>
      <c r="B274" s="405"/>
      <c r="C274" s="404"/>
      <c r="D274" s="351"/>
      <c r="E274" s="346" t="s">
        <v>619</v>
      </c>
      <c r="F274" s="346" t="s">
        <v>538</v>
      </c>
      <c r="G274" s="346" t="s">
        <v>241</v>
      </c>
      <c r="H274" s="346" t="s">
        <v>366</v>
      </c>
      <c r="I274" s="401">
        <f>SUM(J274:L274)</f>
        <v>0</v>
      </c>
      <c r="J274" s="399" t="s">
        <v>447</v>
      </c>
      <c r="K274" s="399" t="s">
        <v>447</v>
      </c>
      <c r="L274" s="399" t="s">
        <v>447</v>
      </c>
      <c r="M274" s="401">
        <f>SUM(N274:P274)</f>
        <v>0</v>
      </c>
      <c r="N274" s="399" t="s">
        <v>447</v>
      </c>
      <c r="O274" s="399" t="s">
        <v>447</v>
      </c>
      <c r="P274" s="399" t="s">
        <v>447</v>
      </c>
      <c r="Q274" s="401">
        <f>SUM(R274:T274)</f>
        <v>0</v>
      </c>
      <c r="R274" s="399" t="s">
        <v>447</v>
      </c>
      <c r="S274" s="399" t="s">
        <v>447</v>
      </c>
      <c r="T274" s="399" t="s">
        <v>447</v>
      </c>
      <c r="U274" s="401">
        <f>SUM(V274:X274)</f>
        <v>0</v>
      </c>
      <c r="V274" s="399" t="s">
        <v>447</v>
      </c>
      <c r="W274" s="399" t="s">
        <v>447</v>
      </c>
      <c r="X274" s="399" t="s">
        <v>447</v>
      </c>
    </row>
    <row r="275" spans="1:24" ht="15">
      <c r="A275" s="340"/>
      <c r="B275" s="403"/>
      <c r="C275" s="402"/>
      <c r="D275" s="348"/>
      <c r="E275" s="346" t="s">
        <v>619</v>
      </c>
      <c r="F275" s="346" t="s">
        <v>538</v>
      </c>
      <c r="G275" s="346" t="s">
        <v>241</v>
      </c>
      <c r="H275" s="346" t="s">
        <v>365</v>
      </c>
      <c r="I275" s="401">
        <f>SUM(J275:L275)</f>
        <v>0</v>
      </c>
      <c r="J275" s="399" t="s">
        <v>447</v>
      </c>
      <c r="K275" s="399" t="s">
        <v>447</v>
      </c>
      <c r="L275" s="399" t="s">
        <v>447</v>
      </c>
      <c r="M275" s="401">
        <f>SUM(N275:P275)</f>
        <v>0</v>
      </c>
      <c r="N275" s="399" t="s">
        <v>447</v>
      </c>
      <c r="O275" s="399" t="s">
        <v>447</v>
      </c>
      <c r="P275" s="399" t="s">
        <v>447</v>
      </c>
      <c r="Q275" s="401">
        <f>SUM(R275:T275)</f>
        <v>0</v>
      </c>
      <c r="R275" s="399" t="s">
        <v>447</v>
      </c>
      <c r="S275" s="399" t="s">
        <v>447</v>
      </c>
      <c r="T275" s="399" t="s">
        <v>447</v>
      </c>
      <c r="U275" s="401">
        <f>SUM(V275:X275)</f>
        <v>0</v>
      </c>
      <c r="V275" s="399" t="s">
        <v>447</v>
      </c>
      <c r="W275" s="399" t="s">
        <v>447</v>
      </c>
      <c r="X275" s="399" t="s">
        <v>447</v>
      </c>
    </row>
    <row r="276" spans="1:24" ht="15">
      <c r="A276" s="340"/>
      <c r="B276" s="407" t="s">
        <v>162</v>
      </c>
      <c r="C276" s="406"/>
      <c r="D276" s="354" t="s">
        <v>618</v>
      </c>
      <c r="E276" s="346" t="s">
        <v>617</v>
      </c>
      <c r="F276" s="346" t="s">
        <v>538</v>
      </c>
      <c r="G276" s="346" t="s">
        <v>241</v>
      </c>
      <c r="H276" s="346" t="s">
        <v>541</v>
      </c>
      <c r="I276" s="401">
        <f>SUM(J276:L276)</f>
        <v>0</v>
      </c>
      <c r="J276" s="400">
        <v>0</v>
      </c>
      <c r="K276" s="400" t="s">
        <v>447</v>
      </c>
      <c r="L276" s="400" t="s">
        <v>447</v>
      </c>
      <c r="M276" s="401">
        <f>SUM(N276:P276)</f>
        <v>0</v>
      </c>
      <c r="N276" s="400">
        <v>0</v>
      </c>
      <c r="O276" s="400" t="s">
        <v>447</v>
      </c>
      <c r="P276" s="400" t="s">
        <v>447</v>
      </c>
      <c r="Q276" s="401">
        <f>SUM(R276:T276)</f>
        <v>0</v>
      </c>
      <c r="R276" s="400">
        <v>0</v>
      </c>
      <c r="S276" s="400" t="s">
        <v>447</v>
      </c>
      <c r="T276" s="400" t="s">
        <v>447</v>
      </c>
      <c r="U276" s="401">
        <f>SUM(V276:X276)</f>
        <v>0</v>
      </c>
      <c r="V276" s="400">
        <v>0</v>
      </c>
      <c r="W276" s="400" t="s">
        <v>447</v>
      </c>
      <c r="X276" s="400" t="s">
        <v>447</v>
      </c>
    </row>
    <row r="277" spans="1:24" ht="15">
      <c r="A277" s="340"/>
      <c r="B277" s="405"/>
      <c r="C277" s="404"/>
      <c r="D277" s="351"/>
      <c r="E277" s="346" t="s">
        <v>617</v>
      </c>
      <c r="F277" s="346" t="s">
        <v>538</v>
      </c>
      <c r="G277" s="346" t="s">
        <v>241</v>
      </c>
      <c r="H277" s="346" t="s">
        <v>291</v>
      </c>
      <c r="I277" s="401">
        <f>SUM(J277:L277)</f>
        <v>0</v>
      </c>
      <c r="J277" s="400">
        <v>0</v>
      </c>
      <c r="K277" s="400" t="s">
        <v>447</v>
      </c>
      <c r="L277" s="400" t="s">
        <v>447</v>
      </c>
      <c r="M277" s="401">
        <f>SUM(N277:P277)</f>
        <v>0</v>
      </c>
      <c r="N277" s="400">
        <v>0</v>
      </c>
      <c r="O277" s="400" t="s">
        <v>447</v>
      </c>
      <c r="P277" s="400" t="s">
        <v>447</v>
      </c>
      <c r="Q277" s="401">
        <f>SUM(R277:T277)</f>
        <v>0</v>
      </c>
      <c r="R277" s="400">
        <v>0</v>
      </c>
      <c r="S277" s="400" t="s">
        <v>447</v>
      </c>
      <c r="T277" s="400" t="s">
        <v>447</v>
      </c>
      <c r="U277" s="401">
        <f>SUM(V277:X277)</f>
        <v>0</v>
      </c>
      <c r="V277" s="400">
        <v>0</v>
      </c>
      <c r="W277" s="400" t="s">
        <v>447</v>
      </c>
      <c r="X277" s="400" t="s">
        <v>447</v>
      </c>
    </row>
    <row r="278" spans="1:24" ht="15">
      <c r="A278" s="340"/>
      <c r="B278" s="405"/>
      <c r="C278" s="404"/>
      <c r="D278" s="351"/>
      <c r="E278" s="346" t="s">
        <v>617</v>
      </c>
      <c r="F278" s="346" t="s">
        <v>538</v>
      </c>
      <c r="G278" s="346" t="s">
        <v>241</v>
      </c>
      <c r="H278" s="346" t="s">
        <v>540</v>
      </c>
      <c r="I278" s="401">
        <f>SUM(J278:L278)</f>
        <v>0</v>
      </c>
      <c r="J278" s="400">
        <v>0</v>
      </c>
      <c r="K278" s="400" t="s">
        <v>447</v>
      </c>
      <c r="L278" s="400" t="s">
        <v>447</v>
      </c>
      <c r="M278" s="401">
        <f>SUM(N278:P278)</f>
        <v>0</v>
      </c>
      <c r="N278" s="400">
        <v>0</v>
      </c>
      <c r="O278" s="400" t="s">
        <v>447</v>
      </c>
      <c r="P278" s="400" t="s">
        <v>447</v>
      </c>
      <c r="Q278" s="401">
        <f>SUM(R278:T278)</f>
        <v>0</v>
      </c>
      <c r="R278" s="400">
        <v>0</v>
      </c>
      <c r="S278" s="400" t="s">
        <v>447</v>
      </c>
      <c r="T278" s="400" t="s">
        <v>447</v>
      </c>
      <c r="U278" s="401">
        <f>SUM(V278:X278)</f>
        <v>0</v>
      </c>
      <c r="V278" s="400">
        <v>0</v>
      </c>
      <c r="W278" s="400" t="s">
        <v>447</v>
      </c>
      <c r="X278" s="400" t="s">
        <v>447</v>
      </c>
    </row>
    <row r="279" spans="1:24" ht="15">
      <c r="A279" s="340"/>
      <c r="B279" s="405"/>
      <c r="C279" s="404"/>
      <c r="D279" s="351"/>
      <c r="E279" s="346" t="s">
        <v>617</v>
      </c>
      <c r="F279" s="346" t="s">
        <v>538</v>
      </c>
      <c r="G279" s="346" t="s">
        <v>241</v>
      </c>
      <c r="H279" s="346" t="s">
        <v>519</v>
      </c>
      <c r="I279" s="401">
        <f>SUM(J279:L279)</f>
        <v>0</v>
      </c>
      <c r="J279" s="400">
        <v>0</v>
      </c>
      <c r="K279" s="400" t="s">
        <v>447</v>
      </c>
      <c r="L279" s="400" t="s">
        <v>447</v>
      </c>
      <c r="M279" s="401">
        <f>SUM(N279:P279)</f>
        <v>0</v>
      </c>
      <c r="N279" s="400">
        <v>0</v>
      </c>
      <c r="O279" s="400" t="s">
        <v>447</v>
      </c>
      <c r="P279" s="400" t="s">
        <v>447</v>
      </c>
      <c r="Q279" s="401">
        <f>SUM(R279:T279)</f>
        <v>0</v>
      </c>
      <c r="R279" s="400">
        <v>0</v>
      </c>
      <c r="S279" s="400" t="s">
        <v>447</v>
      </c>
      <c r="T279" s="400" t="s">
        <v>447</v>
      </c>
      <c r="U279" s="401">
        <f>SUM(V279:X279)</f>
        <v>0</v>
      </c>
      <c r="V279" s="400">
        <v>0</v>
      </c>
      <c r="W279" s="400" t="s">
        <v>447</v>
      </c>
      <c r="X279" s="400" t="s">
        <v>447</v>
      </c>
    </row>
    <row r="280" spans="1:24" ht="15">
      <c r="A280" s="340"/>
      <c r="B280" s="405"/>
      <c r="C280" s="404"/>
      <c r="D280" s="351"/>
      <c r="E280" s="346" t="s">
        <v>617</v>
      </c>
      <c r="F280" s="346" t="s">
        <v>538</v>
      </c>
      <c r="G280" s="346" t="s">
        <v>241</v>
      </c>
      <c r="H280" s="346" t="s">
        <v>518</v>
      </c>
      <c r="I280" s="401">
        <f>SUM(J280:L280)</f>
        <v>0</v>
      </c>
      <c r="J280" s="400" t="s">
        <v>447</v>
      </c>
      <c r="K280" s="400" t="s">
        <v>447</v>
      </c>
      <c r="L280" s="400" t="s">
        <v>447</v>
      </c>
      <c r="M280" s="401">
        <f>SUM(N280:P280)</f>
        <v>0</v>
      </c>
      <c r="N280" s="400" t="s">
        <v>447</v>
      </c>
      <c r="O280" s="400" t="s">
        <v>447</v>
      </c>
      <c r="P280" s="400" t="s">
        <v>447</v>
      </c>
      <c r="Q280" s="401">
        <f>SUM(R280:T280)</f>
        <v>0</v>
      </c>
      <c r="R280" s="400" t="s">
        <v>447</v>
      </c>
      <c r="S280" s="400" t="s">
        <v>447</v>
      </c>
      <c r="T280" s="400" t="s">
        <v>447</v>
      </c>
      <c r="U280" s="401">
        <f>SUM(V280:X280)</f>
        <v>0</v>
      </c>
      <c r="V280" s="400" t="s">
        <v>447</v>
      </c>
      <c r="W280" s="400" t="s">
        <v>447</v>
      </c>
      <c r="X280" s="400" t="s">
        <v>447</v>
      </c>
    </row>
    <row r="281" spans="1:24" ht="15">
      <c r="A281" s="340"/>
      <c r="B281" s="405"/>
      <c r="C281" s="404"/>
      <c r="D281" s="351"/>
      <c r="E281" s="346" t="s">
        <v>617</v>
      </c>
      <c r="F281" s="346" t="s">
        <v>538</v>
      </c>
      <c r="G281" s="346" t="s">
        <v>241</v>
      </c>
      <c r="H281" s="346" t="s">
        <v>367</v>
      </c>
      <c r="I281" s="401">
        <f>SUM(J281:L281)</f>
        <v>0</v>
      </c>
      <c r="J281" s="400">
        <v>0</v>
      </c>
      <c r="K281" s="400" t="s">
        <v>447</v>
      </c>
      <c r="L281" s="400" t="s">
        <v>447</v>
      </c>
      <c r="M281" s="401">
        <f>SUM(N281:P281)</f>
        <v>0</v>
      </c>
      <c r="N281" s="400">
        <v>0</v>
      </c>
      <c r="O281" s="400" t="s">
        <v>447</v>
      </c>
      <c r="P281" s="400" t="s">
        <v>447</v>
      </c>
      <c r="Q281" s="401">
        <f>SUM(R281:T281)</f>
        <v>0</v>
      </c>
      <c r="R281" s="400">
        <v>0</v>
      </c>
      <c r="S281" s="400" t="s">
        <v>447</v>
      </c>
      <c r="T281" s="400" t="s">
        <v>447</v>
      </c>
      <c r="U281" s="401">
        <f>SUM(V281:X281)</f>
        <v>0</v>
      </c>
      <c r="V281" s="400">
        <v>0</v>
      </c>
      <c r="W281" s="400" t="s">
        <v>447</v>
      </c>
      <c r="X281" s="400" t="s">
        <v>447</v>
      </c>
    </row>
    <row r="282" spans="1:24" ht="15">
      <c r="A282" s="340"/>
      <c r="B282" s="405"/>
      <c r="C282" s="404"/>
      <c r="D282" s="351"/>
      <c r="E282" s="346" t="s">
        <v>617</v>
      </c>
      <c r="F282" s="346" t="s">
        <v>538</v>
      </c>
      <c r="G282" s="346" t="s">
        <v>241</v>
      </c>
      <c r="H282" s="346" t="s">
        <v>366</v>
      </c>
      <c r="I282" s="401">
        <f>SUM(J282:L282)</f>
        <v>0</v>
      </c>
      <c r="J282" s="400" t="s">
        <v>447</v>
      </c>
      <c r="K282" s="400" t="s">
        <v>447</v>
      </c>
      <c r="L282" s="400" t="s">
        <v>447</v>
      </c>
      <c r="M282" s="401">
        <f>SUM(N282:P282)</f>
        <v>0</v>
      </c>
      <c r="N282" s="400" t="s">
        <v>447</v>
      </c>
      <c r="O282" s="400" t="s">
        <v>447</v>
      </c>
      <c r="P282" s="400" t="s">
        <v>447</v>
      </c>
      <c r="Q282" s="401">
        <f>SUM(R282:T282)</f>
        <v>0</v>
      </c>
      <c r="R282" s="400" t="s">
        <v>447</v>
      </c>
      <c r="S282" s="400" t="s">
        <v>447</v>
      </c>
      <c r="T282" s="400" t="s">
        <v>447</v>
      </c>
      <c r="U282" s="401">
        <f>SUM(V282:X282)</f>
        <v>0</v>
      </c>
      <c r="V282" s="400" t="s">
        <v>447</v>
      </c>
      <c r="W282" s="400" t="s">
        <v>447</v>
      </c>
      <c r="X282" s="400" t="s">
        <v>447</v>
      </c>
    </row>
    <row r="283" spans="1:24" ht="15">
      <c r="A283" s="340"/>
      <c r="B283" s="403"/>
      <c r="C283" s="402"/>
      <c r="D283" s="348"/>
      <c r="E283" s="346" t="s">
        <v>617</v>
      </c>
      <c r="F283" s="346" t="s">
        <v>538</v>
      </c>
      <c r="G283" s="346" t="s">
        <v>241</v>
      </c>
      <c r="H283" s="346" t="s">
        <v>365</v>
      </c>
      <c r="I283" s="401">
        <f>SUM(J283:L283)</f>
        <v>0</v>
      </c>
      <c r="J283" s="400" t="s">
        <v>447</v>
      </c>
      <c r="K283" s="400" t="s">
        <v>447</v>
      </c>
      <c r="L283" s="400" t="s">
        <v>447</v>
      </c>
      <c r="M283" s="401">
        <f>SUM(N283:P283)</f>
        <v>0</v>
      </c>
      <c r="N283" s="400" t="s">
        <v>447</v>
      </c>
      <c r="O283" s="400" t="s">
        <v>447</v>
      </c>
      <c r="P283" s="400" t="s">
        <v>447</v>
      </c>
      <c r="Q283" s="401">
        <f>SUM(R283:T283)</f>
        <v>0</v>
      </c>
      <c r="R283" s="400" t="s">
        <v>447</v>
      </c>
      <c r="S283" s="400" t="s">
        <v>447</v>
      </c>
      <c r="T283" s="400" t="s">
        <v>447</v>
      </c>
      <c r="U283" s="401">
        <f>SUM(V283:X283)</f>
        <v>0</v>
      </c>
      <c r="V283" s="400" t="s">
        <v>447</v>
      </c>
      <c r="W283" s="400" t="s">
        <v>447</v>
      </c>
      <c r="X283" s="400" t="s">
        <v>447</v>
      </c>
    </row>
    <row r="284" spans="1:24" ht="15" customHeight="1">
      <c r="A284" s="340"/>
      <c r="B284" s="407" t="s">
        <v>616</v>
      </c>
      <c r="C284" s="406"/>
      <c r="D284" s="354" t="s">
        <v>615</v>
      </c>
      <c r="E284" s="346" t="s">
        <v>614</v>
      </c>
      <c r="F284" s="346" t="s">
        <v>538</v>
      </c>
      <c r="G284" s="346" t="s">
        <v>241</v>
      </c>
      <c r="H284" s="346" t="s">
        <v>541</v>
      </c>
      <c r="I284" s="401">
        <f>SUM(J284:L284)</f>
        <v>0</v>
      </c>
      <c r="J284" s="400">
        <v>0</v>
      </c>
      <c r="K284" s="400" t="s">
        <v>447</v>
      </c>
      <c r="L284" s="400" t="s">
        <v>447</v>
      </c>
      <c r="M284" s="401">
        <f>SUM(N284:P284)</f>
        <v>0</v>
      </c>
      <c r="N284" s="400">
        <v>0</v>
      </c>
      <c r="O284" s="400" t="s">
        <v>447</v>
      </c>
      <c r="P284" s="400" t="s">
        <v>447</v>
      </c>
      <c r="Q284" s="401">
        <f>SUM(R284:T284)</f>
        <v>0</v>
      </c>
      <c r="R284" s="400">
        <v>0</v>
      </c>
      <c r="S284" s="400" t="s">
        <v>447</v>
      </c>
      <c r="T284" s="400" t="s">
        <v>447</v>
      </c>
      <c r="U284" s="401">
        <f>SUM(V284:X284)</f>
        <v>0</v>
      </c>
      <c r="V284" s="400">
        <v>0</v>
      </c>
      <c r="W284" s="400" t="s">
        <v>447</v>
      </c>
      <c r="X284" s="400" t="s">
        <v>447</v>
      </c>
    </row>
    <row r="285" spans="1:24" ht="15">
      <c r="A285" s="340"/>
      <c r="B285" s="405"/>
      <c r="C285" s="404"/>
      <c r="D285" s="351"/>
      <c r="E285" s="346" t="s">
        <v>614</v>
      </c>
      <c r="F285" s="346" t="s">
        <v>538</v>
      </c>
      <c r="G285" s="346" t="s">
        <v>241</v>
      </c>
      <c r="H285" s="346" t="s">
        <v>291</v>
      </c>
      <c r="I285" s="401">
        <f>SUM(J285:L285)</f>
        <v>0</v>
      </c>
      <c r="J285" s="400">
        <v>0</v>
      </c>
      <c r="K285" s="400" t="s">
        <v>447</v>
      </c>
      <c r="L285" s="400" t="s">
        <v>447</v>
      </c>
      <c r="M285" s="401">
        <f>SUM(N285:P285)</f>
        <v>0</v>
      </c>
      <c r="N285" s="400">
        <v>0</v>
      </c>
      <c r="O285" s="400" t="s">
        <v>447</v>
      </c>
      <c r="P285" s="400" t="s">
        <v>447</v>
      </c>
      <c r="Q285" s="401">
        <f>SUM(R285:T285)</f>
        <v>0</v>
      </c>
      <c r="R285" s="400">
        <v>0</v>
      </c>
      <c r="S285" s="400" t="s">
        <v>447</v>
      </c>
      <c r="T285" s="400" t="s">
        <v>447</v>
      </c>
      <c r="U285" s="401">
        <f>SUM(V285:X285)</f>
        <v>0</v>
      </c>
      <c r="V285" s="400">
        <v>0</v>
      </c>
      <c r="W285" s="400" t="s">
        <v>447</v>
      </c>
      <c r="X285" s="400" t="s">
        <v>447</v>
      </c>
    </row>
    <row r="286" spans="1:24" ht="15">
      <c r="A286" s="340"/>
      <c r="B286" s="405"/>
      <c r="C286" s="404"/>
      <c r="D286" s="351"/>
      <c r="E286" s="346" t="s">
        <v>614</v>
      </c>
      <c r="F286" s="346" t="s">
        <v>538</v>
      </c>
      <c r="G286" s="346" t="s">
        <v>241</v>
      </c>
      <c r="H286" s="346" t="s">
        <v>540</v>
      </c>
      <c r="I286" s="401">
        <f>SUM(J286:L286)</f>
        <v>0</v>
      </c>
      <c r="J286" s="400">
        <v>0</v>
      </c>
      <c r="K286" s="400" t="s">
        <v>447</v>
      </c>
      <c r="L286" s="400" t="s">
        <v>447</v>
      </c>
      <c r="M286" s="401">
        <f>SUM(N286:P286)</f>
        <v>0</v>
      </c>
      <c r="N286" s="400">
        <v>0</v>
      </c>
      <c r="O286" s="400" t="s">
        <v>447</v>
      </c>
      <c r="P286" s="400" t="s">
        <v>447</v>
      </c>
      <c r="Q286" s="401">
        <f>SUM(R286:T286)</f>
        <v>0</v>
      </c>
      <c r="R286" s="400">
        <v>0</v>
      </c>
      <c r="S286" s="400" t="s">
        <v>447</v>
      </c>
      <c r="T286" s="400" t="s">
        <v>447</v>
      </c>
      <c r="U286" s="401">
        <f>SUM(V286:X286)</f>
        <v>0</v>
      </c>
      <c r="V286" s="400">
        <v>0</v>
      </c>
      <c r="W286" s="400" t="s">
        <v>447</v>
      </c>
      <c r="X286" s="400" t="s">
        <v>447</v>
      </c>
    </row>
    <row r="287" spans="1:24" ht="15">
      <c r="A287" s="340"/>
      <c r="B287" s="405"/>
      <c r="C287" s="404"/>
      <c r="D287" s="351"/>
      <c r="E287" s="346" t="s">
        <v>614</v>
      </c>
      <c r="F287" s="346" t="s">
        <v>538</v>
      </c>
      <c r="G287" s="346" t="s">
        <v>241</v>
      </c>
      <c r="H287" s="346" t="s">
        <v>519</v>
      </c>
      <c r="I287" s="401">
        <f>SUM(J287:L287)</f>
        <v>0</v>
      </c>
      <c r="J287" s="400">
        <v>0</v>
      </c>
      <c r="K287" s="400" t="s">
        <v>447</v>
      </c>
      <c r="L287" s="400" t="s">
        <v>447</v>
      </c>
      <c r="M287" s="401">
        <f>SUM(N287:P287)</f>
        <v>0</v>
      </c>
      <c r="N287" s="400">
        <v>0</v>
      </c>
      <c r="O287" s="400" t="s">
        <v>447</v>
      </c>
      <c r="P287" s="400" t="s">
        <v>447</v>
      </c>
      <c r="Q287" s="401">
        <f>SUM(R287:T287)</f>
        <v>0</v>
      </c>
      <c r="R287" s="400">
        <v>0</v>
      </c>
      <c r="S287" s="400" t="s">
        <v>447</v>
      </c>
      <c r="T287" s="400" t="s">
        <v>447</v>
      </c>
      <c r="U287" s="401">
        <f>SUM(V287:X287)</f>
        <v>0</v>
      </c>
      <c r="V287" s="400">
        <v>0</v>
      </c>
      <c r="W287" s="400" t="s">
        <v>447</v>
      </c>
      <c r="X287" s="400" t="s">
        <v>447</v>
      </c>
    </row>
    <row r="288" spans="1:24" ht="15">
      <c r="A288" s="340"/>
      <c r="B288" s="405"/>
      <c r="C288" s="404"/>
      <c r="D288" s="351"/>
      <c r="E288" s="346" t="s">
        <v>614</v>
      </c>
      <c r="F288" s="346" t="s">
        <v>538</v>
      </c>
      <c r="G288" s="346" t="s">
        <v>241</v>
      </c>
      <c r="H288" s="346" t="s">
        <v>518</v>
      </c>
      <c r="I288" s="401">
        <f>SUM(J288:L288)</f>
        <v>0</v>
      </c>
      <c r="J288" s="400" t="s">
        <v>447</v>
      </c>
      <c r="K288" s="400" t="s">
        <v>447</v>
      </c>
      <c r="L288" s="400" t="s">
        <v>447</v>
      </c>
      <c r="M288" s="401">
        <f>SUM(N288:P288)</f>
        <v>0</v>
      </c>
      <c r="N288" s="400" t="s">
        <v>447</v>
      </c>
      <c r="O288" s="400" t="s">
        <v>447</v>
      </c>
      <c r="P288" s="400" t="s">
        <v>447</v>
      </c>
      <c r="Q288" s="401">
        <f>SUM(R288:T288)</f>
        <v>0</v>
      </c>
      <c r="R288" s="400" t="s">
        <v>447</v>
      </c>
      <c r="S288" s="400" t="s">
        <v>447</v>
      </c>
      <c r="T288" s="400" t="s">
        <v>447</v>
      </c>
      <c r="U288" s="401">
        <f>SUM(V288:X288)</f>
        <v>0</v>
      </c>
      <c r="V288" s="400" t="s">
        <v>447</v>
      </c>
      <c r="W288" s="400" t="s">
        <v>447</v>
      </c>
      <c r="X288" s="400" t="s">
        <v>447</v>
      </c>
    </row>
    <row r="289" spans="1:24" ht="15">
      <c r="A289" s="340"/>
      <c r="B289" s="405"/>
      <c r="C289" s="404"/>
      <c r="D289" s="351"/>
      <c r="E289" s="346" t="s">
        <v>614</v>
      </c>
      <c r="F289" s="346" t="s">
        <v>538</v>
      </c>
      <c r="G289" s="346" t="s">
        <v>241</v>
      </c>
      <c r="H289" s="346" t="s">
        <v>367</v>
      </c>
      <c r="I289" s="401">
        <f>SUM(J289:L289)</f>
        <v>0</v>
      </c>
      <c r="J289" s="400">
        <v>0</v>
      </c>
      <c r="K289" s="400" t="s">
        <v>447</v>
      </c>
      <c r="L289" s="400" t="s">
        <v>447</v>
      </c>
      <c r="M289" s="401">
        <f>SUM(N289:P289)</f>
        <v>0</v>
      </c>
      <c r="N289" s="400">
        <v>0</v>
      </c>
      <c r="O289" s="400" t="s">
        <v>447</v>
      </c>
      <c r="P289" s="400" t="s">
        <v>447</v>
      </c>
      <c r="Q289" s="401">
        <f>SUM(R289:T289)</f>
        <v>0</v>
      </c>
      <c r="R289" s="400">
        <v>0</v>
      </c>
      <c r="S289" s="400" t="s">
        <v>447</v>
      </c>
      <c r="T289" s="400" t="s">
        <v>447</v>
      </c>
      <c r="U289" s="401">
        <f>SUM(V289:X289)</f>
        <v>0</v>
      </c>
      <c r="V289" s="400">
        <v>0</v>
      </c>
      <c r="W289" s="400" t="s">
        <v>447</v>
      </c>
      <c r="X289" s="400" t="s">
        <v>447</v>
      </c>
    </row>
    <row r="290" spans="1:24" ht="15">
      <c r="A290" s="340"/>
      <c r="B290" s="405"/>
      <c r="C290" s="404"/>
      <c r="D290" s="351"/>
      <c r="E290" s="346" t="s">
        <v>614</v>
      </c>
      <c r="F290" s="346" t="s">
        <v>538</v>
      </c>
      <c r="G290" s="346" t="s">
        <v>241</v>
      </c>
      <c r="H290" s="346" t="s">
        <v>366</v>
      </c>
      <c r="I290" s="401">
        <f>SUM(J290:L290)</f>
        <v>0</v>
      </c>
      <c r="J290" s="400" t="s">
        <v>447</v>
      </c>
      <c r="K290" s="400" t="s">
        <v>447</v>
      </c>
      <c r="L290" s="400" t="s">
        <v>447</v>
      </c>
      <c r="M290" s="401">
        <f>SUM(N290:P290)</f>
        <v>0</v>
      </c>
      <c r="N290" s="400" t="s">
        <v>447</v>
      </c>
      <c r="O290" s="400" t="s">
        <v>447</v>
      </c>
      <c r="P290" s="400" t="s">
        <v>447</v>
      </c>
      <c r="Q290" s="401">
        <f>SUM(R290:T290)</f>
        <v>0</v>
      </c>
      <c r="R290" s="400" t="s">
        <v>447</v>
      </c>
      <c r="S290" s="400" t="s">
        <v>447</v>
      </c>
      <c r="T290" s="400" t="s">
        <v>447</v>
      </c>
      <c r="U290" s="401">
        <f>SUM(V290:X290)</f>
        <v>0</v>
      </c>
      <c r="V290" s="400" t="s">
        <v>447</v>
      </c>
      <c r="W290" s="400" t="s">
        <v>447</v>
      </c>
      <c r="X290" s="400" t="s">
        <v>447</v>
      </c>
    </row>
    <row r="291" spans="1:24" ht="15">
      <c r="A291" s="340"/>
      <c r="B291" s="403"/>
      <c r="C291" s="402"/>
      <c r="D291" s="348"/>
      <c r="E291" s="346" t="s">
        <v>614</v>
      </c>
      <c r="F291" s="346" t="s">
        <v>538</v>
      </c>
      <c r="G291" s="346" t="s">
        <v>241</v>
      </c>
      <c r="H291" s="346" t="s">
        <v>365</v>
      </c>
      <c r="I291" s="401">
        <f>SUM(J291:L291)</f>
        <v>0</v>
      </c>
      <c r="J291" s="400" t="s">
        <v>447</v>
      </c>
      <c r="K291" s="400" t="s">
        <v>447</v>
      </c>
      <c r="L291" s="400" t="s">
        <v>447</v>
      </c>
      <c r="M291" s="401">
        <f>SUM(N291:P291)</f>
        <v>0</v>
      </c>
      <c r="N291" s="400" t="s">
        <v>447</v>
      </c>
      <c r="O291" s="400" t="s">
        <v>447</v>
      </c>
      <c r="P291" s="400" t="s">
        <v>447</v>
      </c>
      <c r="Q291" s="401">
        <f>SUM(R291:T291)</f>
        <v>0</v>
      </c>
      <c r="R291" s="400" t="s">
        <v>447</v>
      </c>
      <c r="S291" s="400" t="s">
        <v>447</v>
      </c>
      <c r="T291" s="400" t="s">
        <v>447</v>
      </c>
      <c r="U291" s="401">
        <f>SUM(V291:X291)</f>
        <v>0</v>
      </c>
      <c r="V291" s="400" t="s">
        <v>447</v>
      </c>
      <c r="W291" s="400" t="s">
        <v>447</v>
      </c>
      <c r="X291" s="400" t="s">
        <v>447</v>
      </c>
    </row>
    <row r="292" spans="1:24" ht="15" customHeight="1">
      <c r="A292" s="340"/>
      <c r="B292" s="407" t="s">
        <v>613</v>
      </c>
      <c r="C292" s="406"/>
      <c r="D292" s="354" t="s">
        <v>612</v>
      </c>
      <c r="E292" s="346" t="s">
        <v>611</v>
      </c>
      <c r="F292" s="346" t="s">
        <v>538</v>
      </c>
      <c r="G292" s="346" t="s">
        <v>241</v>
      </c>
      <c r="H292" s="346" t="s">
        <v>541</v>
      </c>
      <c r="I292" s="401">
        <f>SUM(J292:L292)</f>
        <v>0</v>
      </c>
      <c r="J292" s="400">
        <v>0</v>
      </c>
      <c r="K292" s="400" t="s">
        <v>447</v>
      </c>
      <c r="L292" s="400" t="s">
        <v>447</v>
      </c>
      <c r="M292" s="401">
        <f>SUM(N292:P292)</f>
        <v>0</v>
      </c>
      <c r="N292" s="400">
        <v>0</v>
      </c>
      <c r="O292" s="400" t="s">
        <v>447</v>
      </c>
      <c r="P292" s="400" t="s">
        <v>447</v>
      </c>
      <c r="Q292" s="401">
        <f>SUM(R292:T292)</f>
        <v>0</v>
      </c>
      <c r="R292" s="400">
        <v>0</v>
      </c>
      <c r="S292" s="400" t="s">
        <v>447</v>
      </c>
      <c r="T292" s="400" t="s">
        <v>447</v>
      </c>
      <c r="U292" s="401">
        <f>SUM(V292:X292)</f>
        <v>0</v>
      </c>
      <c r="V292" s="400">
        <v>0</v>
      </c>
      <c r="W292" s="400" t="s">
        <v>447</v>
      </c>
      <c r="X292" s="400" t="s">
        <v>447</v>
      </c>
    </row>
    <row r="293" spans="1:24" ht="15">
      <c r="A293" s="340"/>
      <c r="B293" s="405"/>
      <c r="C293" s="404"/>
      <c r="D293" s="351"/>
      <c r="E293" s="346" t="s">
        <v>611</v>
      </c>
      <c r="F293" s="346" t="s">
        <v>538</v>
      </c>
      <c r="G293" s="346" t="s">
        <v>241</v>
      </c>
      <c r="H293" s="346" t="s">
        <v>291</v>
      </c>
      <c r="I293" s="401">
        <f>SUM(J293:L293)</f>
        <v>0</v>
      </c>
      <c r="J293" s="399">
        <v>0</v>
      </c>
      <c r="K293" s="399" t="s">
        <v>447</v>
      </c>
      <c r="L293" s="399" t="s">
        <v>447</v>
      </c>
      <c r="M293" s="401">
        <f>SUM(N293:P293)</f>
        <v>0</v>
      </c>
      <c r="N293" s="399">
        <v>0</v>
      </c>
      <c r="O293" s="399" t="s">
        <v>447</v>
      </c>
      <c r="P293" s="399" t="s">
        <v>447</v>
      </c>
      <c r="Q293" s="401">
        <f>SUM(R293:T293)</f>
        <v>0</v>
      </c>
      <c r="R293" s="399">
        <v>0</v>
      </c>
      <c r="S293" s="399" t="s">
        <v>447</v>
      </c>
      <c r="T293" s="399" t="s">
        <v>447</v>
      </c>
      <c r="U293" s="401">
        <f>SUM(V293:X293)</f>
        <v>0</v>
      </c>
      <c r="V293" s="399">
        <v>0</v>
      </c>
      <c r="W293" s="399" t="s">
        <v>447</v>
      </c>
      <c r="X293" s="399" t="s">
        <v>447</v>
      </c>
    </row>
    <row r="294" spans="1:24" ht="15">
      <c r="A294" s="340"/>
      <c r="B294" s="405"/>
      <c r="C294" s="404"/>
      <c r="D294" s="351"/>
      <c r="E294" s="346" t="s">
        <v>611</v>
      </c>
      <c r="F294" s="346" t="s">
        <v>538</v>
      </c>
      <c r="G294" s="346" t="s">
        <v>241</v>
      </c>
      <c r="H294" s="346" t="s">
        <v>540</v>
      </c>
      <c r="I294" s="401">
        <f>SUM(J294:L294)</f>
        <v>0</v>
      </c>
      <c r="J294" s="399">
        <v>0</v>
      </c>
      <c r="K294" s="399" t="s">
        <v>447</v>
      </c>
      <c r="L294" s="399" t="s">
        <v>447</v>
      </c>
      <c r="M294" s="401">
        <f>SUM(N294:P294)</f>
        <v>0</v>
      </c>
      <c r="N294" s="399">
        <v>0</v>
      </c>
      <c r="O294" s="399" t="s">
        <v>447</v>
      </c>
      <c r="P294" s="399" t="s">
        <v>447</v>
      </c>
      <c r="Q294" s="401">
        <f>SUM(R294:T294)</f>
        <v>0</v>
      </c>
      <c r="R294" s="399">
        <v>0</v>
      </c>
      <c r="S294" s="399" t="s">
        <v>447</v>
      </c>
      <c r="T294" s="399" t="s">
        <v>447</v>
      </c>
      <c r="U294" s="401">
        <f>SUM(V294:X294)</f>
        <v>0</v>
      </c>
      <c r="V294" s="399">
        <v>0</v>
      </c>
      <c r="W294" s="399" t="s">
        <v>447</v>
      </c>
      <c r="X294" s="399" t="s">
        <v>447</v>
      </c>
    </row>
    <row r="295" spans="1:24" ht="15">
      <c r="A295" s="340"/>
      <c r="B295" s="405"/>
      <c r="C295" s="404"/>
      <c r="D295" s="351"/>
      <c r="E295" s="346" t="s">
        <v>611</v>
      </c>
      <c r="F295" s="346" t="s">
        <v>538</v>
      </c>
      <c r="G295" s="346" t="s">
        <v>241</v>
      </c>
      <c r="H295" s="346" t="s">
        <v>519</v>
      </c>
      <c r="I295" s="401">
        <f>SUM(J295:L295)</f>
        <v>0</v>
      </c>
      <c r="J295" s="399">
        <v>0</v>
      </c>
      <c r="K295" s="399" t="s">
        <v>447</v>
      </c>
      <c r="L295" s="399" t="s">
        <v>447</v>
      </c>
      <c r="M295" s="401">
        <f>SUM(N295:P295)</f>
        <v>0</v>
      </c>
      <c r="N295" s="399">
        <v>0</v>
      </c>
      <c r="O295" s="399" t="s">
        <v>447</v>
      </c>
      <c r="P295" s="399" t="s">
        <v>447</v>
      </c>
      <c r="Q295" s="401">
        <f>SUM(R295:T295)</f>
        <v>0</v>
      </c>
      <c r="R295" s="399">
        <v>0</v>
      </c>
      <c r="S295" s="399" t="s">
        <v>447</v>
      </c>
      <c r="T295" s="399" t="s">
        <v>447</v>
      </c>
      <c r="U295" s="401">
        <f>SUM(V295:X295)</f>
        <v>0</v>
      </c>
      <c r="V295" s="399">
        <v>0</v>
      </c>
      <c r="W295" s="399" t="s">
        <v>447</v>
      </c>
      <c r="X295" s="399" t="s">
        <v>447</v>
      </c>
    </row>
    <row r="296" spans="1:24" ht="15">
      <c r="A296" s="340"/>
      <c r="B296" s="405"/>
      <c r="C296" s="404"/>
      <c r="D296" s="351"/>
      <c r="E296" s="346" t="s">
        <v>611</v>
      </c>
      <c r="F296" s="346" t="s">
        <v>538</v>
      </c>
      <c r="G296" s="346" t="s">
        <v>241</v>
      </c>
      <c r="H296" s="346" t="s">
        <v>518</v>
      </c>
      <c r="I296" s="401">
        <f>SUM(J296:L296)</f>
        <v>0</v>
      </c>
      <c r="J296" s="399" t="s">
        <v>447</v>
      </c>
      <c r="K296" s="399" t="s">
        <v>447</v>
      </c>
      <c r="L296" s="399" t="s">
        <v>447</v>
      </c>
      <c r="M296" s="401">
        <f>SUM(N296:P296)</f>
        <v>0</v>
      </c>
      <c r="N296" s="399" t="s">
        <v>447</v>
      </c>
      <c r="O296" s="399" t="s">
        <v>447</v>
      </c>
      <c r="P296" s="399" t="s">
        <v>447</v>
      </c>
      <c r="Q296" s="401">
        <f>SUM(R296:T296)</f>
        <v>0</v>
      </c>
      <c r="R296" s="399" t="s">
        <v>447</v>
      </c>
      <c r="S296" s="399" t="s">
        <v>447</v>
      </c>
      <c r="T296" s="399" t="s">
        <v>447</v>
      </c>
      <c r="U296" s="401">
        <f>SUM(V296:X296)</f>
        <v>0</v>
      </c>
      <c r="V296" s="399" t="s">
        <v>447</v>
      </c>
      <c r="W296" s="399" t="s">
        <v>447</v>
      </c>
      <c r="X296" s="399" t="s">
        <v>447</v>
      </c>
    </row>
    <row r="297" spans="1:24" ht="15">
      <c r="A297" s="340"/>
      <c r="B297" s="405"/>
      <c r="C297" s="404"/>
      <c r="D297" s="351"/>
      <c r="E297" s="346" t="s">
        <v>611</v>
      </c>
      <c r="F297" s="346" t="s">
        <v>538</v>
      </c>
      <c r="G297" s="346" t="s">
        <v>241</v>
      </c>
      <c r="H297" s="346" t="s">
        <v>367</v>
      </c>
      <c r="I297" s="401">
        <f>SUM(J297:L297)</f>
        <v>0</v>
      </c>
      <c r="J297" s="399">
        <v>0</v>
      </c>
      <c r="K297" s="399" t="s">
        <v>447</v>
      </c>
      <c r="L297" s="399" t="s">
        <v>447</v>
      </c>
      <c r="M297" s="401">
        <f>SUM(N297:P297)</f>
        <v>0</v>
      </c>
      <c r="N297" s="399">
        <v>0</v>
      </c>
      <c r="O297" s="399" t="s">
        <v>447</v>
      </c>
      <c r="P297" s="399" t="s">
        <v>447</v>
      </c>
      <c r="Q297" s="401">
        <f>SUM(R297:T297)</f>
        <v>0</v>
      </c>
      <c r="R297" s="399">
        <v>0</v>
      </c>
      <c r="S297" s="399" t="s">
        <v>447</v>
      </c>
      <c r="T297" s="399" t="s">
        <v>447</v>
      </c>
      <c r="U297" s="401">
        <f>SUM(V297:X297)</f>
        <v>0</v>
      </c>
      <c r="V297" s="399">
        <v>0</v>
      </c>
      <c r="W297" s="399" t="s">
        <v>447</v>
      </c>
      <c r="X297" s="399" t="s">
        <v>447</v>
      </c>
    </row>
    <row r="298" spans="1:24" ht="15">
      <c r="A298" s="340"/>
      <c r="B298" s="405"/>
      <c r="C298" s="404"/>
      <c r="D298" s="351"/>
      <c r="E298" s="346" t="s">
        <v>611</v>
      </c>
      <c r="F298" s="346" t="s">
        <v>538</v>
      </c>
      <c r="G298" s="346" t="s">
        <v>241</v>
      </c>
      <c r="H298" s="346" t="s">
        <v>366</v>
      </c>
      <c r="I298" s="401">
        <f>SUM(J298:L298)</f>
        <v>0</v>
      </c>
      <c r="J298" s="399" t="s">
        <v>447</v>
      </c>
      <c r="K298" s="399" t="s">
        <v>447</v>
      </c>
      <c r="L298" s="399" t="s">
        <v>447</v>
      </c>
      <c r="M298" s="401">
        <f>SUM(N298:P298)</f>
        <v>0</v>
      </c>
      <c r="N298" s="399" t="s">
        <v>447</v>
      </c>
      <c r="O298" s="399" t="s">
        <v>447</v>
      </c>
      <c r="P298" s="399" t="s">
        <v>447</v>
      </c>
      <c r="Q298" s="401">
        <f>SUM(R298:T298)</f>
        <v>0</v>
      </c>
      <c r="R298" s="399" t="s">
        <v>447</v>
      </c>
      <c r="S298" s="399" t="s">
        <v>447</v>
      </c>
      <c r="T298" s="399" t="s">
        <v>447</v>
      </c>
      <c r="U298" s="401">
        <f>SUM(V298:X298)</f>
        <v>0</v>
      </c>
      <c r="V298" s="399" t="s">
        <v>447</v>
      </c>
      <c r="W298" s="399" t="s">
        <v>447</v>
      </c>
      <c r="X298" s="399" t="s">
        <v>447</v>
      </c>
    </row>
    <row r="299" spans="1:24" ht="15">
      <c r="A299" s="340"/>
      <c r="B299" s="403"/>
      <c r="C299" s="402"/>
      <c r="D299" s="348"/>
      <c r="E299" s="346" t="s">
        <v>611</v>
      </c>
      <c r="F299" s="346" t="s">
        <v>538</v>
      </c>
      <c r="G299" s="346" t="s">
        <v>241</v>
      </c>
      <c r="H299" s="346" t="s">
        <v>365</v>
      </c>
      <c r="I299" s="401">
        <f>SUM(J299:L299)</f>
        <v>0</v>
      </c>
      <c r="J299" s="399" t="s">
        <v>447</v>
      </c>
      <c r="K299" s="399" t="s">
        <v>447</v>
      </c>
      <c r="L299" s="399" t="s">
        <v>447</v>
      </c>
      <c r="M299" s="401">
        <f>SUM(N299:P299)</f>
        <v>0</v>
      </c>
      <c r="N299" s="399" t="s">
        <v>447</v>
      </c>
      <c r="O299" s="399" t="s">
        <v>447</v>
      </c>
      <c r="P299" s="399" t="s">
        <v>447</v>
      </c>
      <c r="Q299" s="401">
        <f>SUM(R299:T299)</f>
        <v>0</v>
      </c>
      <c r="R299" s="399" t="s">
        <v>447</v>
      </c>
      <c r="S299" s="399" t="s">
        <v>447</v>
      </c>
      <c r="T299" s="399" t="s">
        <v>447</v>
      </c>
      <c r="U299" s="401">
        <f>SUM(V299:X299)</f>
        <v>0</v>
      </c>
      <c r="V299" s="399" t="s">
        <v>447</v>
      </c>
      <c r="W299" s="399" t="s">
        <v>447</v>
      </c>
      <c r="X299" s="399" t="s">
        <v>447</v>
      </c>
    </row>
    <row r="300" spans="1:24" ht="15" customHeight="1">
      <c r="A300" s="340"/>
      <c r="B300" s="407" t="s">
        <v>158</v>
      </c>
      <c r="C300" s="406"/>
      <c r="D300" s="354" t="s">
        <v>610</v>
      </c>
      <c r="E300" s="346" t="s">
        <v>609</v>
      </c>
      <c r="F300" s="346" t="s">
        <v>538</v>
      </c>
      <c r="G300" s="346" t="s">
        <v>241</v>
      </c>
      <c r="H300" s="346" t="s">
        <v>541</v>
      </c>
      <c r="I300" s="401">
        <f>SUM(J300:L300)</f>
        <v>0</v>
      </c>
      <c r="J300" s="400">
        <v>0</v>
      </c>
      <c r="K300" s="400" t="s">
        <v>447</v>
      </c>
      <c r="L300" s="400" t="s">
        <v>447</v>
      </c>
      <c r="M300" s="401">
        <f>SUM(N300:P300)</f>
        <v>0</v>
      </c>
      <c r="N300" s="400">
        <v>0</v>
      </c>
      <c r="O300" s="400" t="s">
        <v>447</v>
      </c>
      <c r="P300" s="400" t="s">
        <v>447</v>
      </c>
      <c r="Q300" s="401">
        <f>SUM(R300:T300)</f>
        <v>0</v>
      </c>
      <c r="R300" s="400">
        <v>0</v>
      </c>
      <c r="S300" s="400" t="s">
        <v>447</v>
      </c>
      <c r="T300" s="400" t="s">
        <v>447</v>
      </c>
      <c r="U300" s="401">
        <f>SUM(V300:X300)</f>
        <v>0</v>
      </c>
      <c r="V300" s="400">
        <v>0</v>
      </c>
      <c r="W300" s="400" t="s">
        <v>447</v>
      </c>
      <c r="X300" s="400" t="s">
        <v>447</v>
      </c>
    </row>
    <row r="301" spans="1:24" ht="15">
      <c r="A301" s="340"/>
      <c r="B301" s="405"/>
      <c r="C301" s="404"/>
      <c r="D301" s="351"/>
      <c r="E301" s="346" t="s">
        <v>609</v>
      </c>
      <c r="F301" s="346" t="s">
        <v>538</v>
      </c>
      <c r="G301" s="346" t="s">
        <v>241</v>
      </c>
      <c r="H301" s="346" t="s">
        <v>291</v>
      </c>
      <c r="I301" s="401">
        <f>SUM(J301:L301)</f>
        <v>0</v>
      </c>
      <c r="J301" s="399">
        <v>0</v>
      </c>
      <c r="K301" s="399" t="s">
        <v>447</v>
      </c>
      <c r="L301" s="399" t="s">
        <v>447</v>
      </c>
      <c r="M301" s="401">
        <f>SUM(N301:P301)</f>
        <v>0</v>
      </c>
      <c r="N301" s="399">
        <v>0</v>
      </c>
      <c r="O301" s="399" t="s">
        <v>447</v>
      </c>
      <c r="P301" s="399" t="s">
        <v>447</v>
      </c>
      <c r="Q301" s="401">
        <f>SUM(R301:T301)</f>
        <v>0</v>
      </c>
      <c r="R301" s="399">
        <v>0</v>
      </c>
      <c r="S301" s="399" t="s">
        <v>447</v>
      </c>
      <c r="T301" s="399" t="s">
        <v>447</v>
      </c>
      <c r="U301" s="401">
        <f>SUM(V301:X301)</f>
        <v>0</v>
      </c>
      <c r="V301" s="399">
        <v>0</v>
      </c>
      <c r="W301" s="399" t="s">
        <v>447</v>
      </c>
      <c r="X301" s="399" t="s">
        <v>447</v>
      </c>
    </row>
    <row r="302" spans="1:24" ht="15">
      <c r="A302" s="340"/>
      <c r="B302" s="405"/>
      <c r="C302" s="404"/>
      <c r="D302" s="351"/>
      <c r="E302" s="346" t="s">
        <v>609</v>
      </c>
      <c r="F302" s="346" t="s">
        <v>538</v>
      </c>
      <c r="G302" s="346" t="s">
        <v>241</v>
      </c>
      <c r="H302" s="346" t="s">
        <v>540</v>
      </c>
      <c r="I302" s="401">
        <f>SUM(J302:L302)</f>
        <v>0</v>
      </c>
      <c r="J302" s="399" t="s">
        <v>447</v>
      </c>
      <c r="K302" s="399" t="s">
        <v>447</v>
      </c>
      <c r="L302" s="399" t="s">
        <v>447</v>
      </c>
      <c r="M302" s="401">
        <f>SUM(N302:P302)</f>
        <v>0</v>
      </c>
      <c r="N302" s="399" t="s">
        <v>447</v>
      </c>
      <c r="O302" s="399" t="s">
        <v>447</v>
      </c>
      <c r="P302" s="399" t="s">
        <v>447</v>
      </c>
      <c r="Q302" s="401">
        <f>SUM(R302:T302)</f>
        <v>0</v>
      </c>
      <c r="R302" s="399" t="s">
        <v>447</v>
      </c>
      <c r="S302" s="399" t="s">
        <v>447</v>
      </c>
      <c r="T302" s="399" t="s">
        <v>447</v>
      </c>
      <c r="U302" s="401">
        <f>SUM(V302:X302)</f>
        <v>0</v>
      </c>
      <c r="V302" s="399" t="s">
        <v>447</v>
      </c>
      <c r="W302" s="399" t="s">
        <v>447</v>
      </c>
      <c r="X302" s="399" t="s">
        <v>447</v>
      </c>
    </row>
    <row r="303" spans="1:24" ht="15">
      <c r="A303" s="340"/>
      <c r="B303" s="403"/>
      <c r="C303" s="402"/>
      <c r="D303" s="348"/>
      <c r="E303" s="346" t="s">
        <v>609</v>
      </c>
      <c r="F303" s="346" t="s">
        <v>538</v>
      </c>
      <c r="G303" s="346" t="s">
        <v>241</v>
      </c>
      <c r="H303" s="346" t="s">
        <v>519</v>
      </c>
      <c r="I303" s="401">
        <f>SUM(J303:L303)</f>
        <v>0</v>
      </c>
      <c r="J303" s="399">
        <v>0</v>
      </c>
      <c r="K303" s="399" t="s">
        <v>447</v>
      </c>
      <c r="L303" s="399" t="s">
        <v>447</v>
      </c>
      <c r="M303" s="401">
        <f>SUM(N303:P303)</f>
        <v>0</v>
      </c>
      <c r="N303" s="399">
        <v>0</v>
      </c>
      <c r="O303" s="399" t="s">
        <v>447</v>
      </c>
      <c r="P303" s="399" t="s">
        <v>447</v>
      </c>
      <c r="Q303" s="401">
        <f>SUM(R303:T303)</f>
        <v>0</v>
      </c>
      <c r="R303" s="399">
        <v>0</v>
      </c>
      <c r="S303" s="399" t="s">
        <v>447</v>
      </c>
      <c r="T303" s="399" t="s">
        <v>447</v>
      </c>
      <c r="U303" s="401">
        <f>SUM(V303:X303)</f>
        <v>0</v>
      </c>
      <c r="V303" s="399">
        <v>0</v>
      </c>
      <c r="W303" s="399" t="s">
        <v>447</v>
      </c>
      <c r="X303" s="399" t="s">
        <v>447</v>
      </c>
    </row>
    <row r="304" spans="1:24" ht="15" customHeight="1">
      <c r="A304" s="340"/>
      <c r="B304" s="407" t="s">
        <v>155</v>
      </c>
      <c r="C304" s="406"/>
      <c r="D304" s="354" t="s">
        <v>608</v>
      </c>
      <c r="E304" s="346" t="s">
        <v>607</v>
      </c>
      <c r="F304" s="346" t="s">
        <v>538</v>
      </c>
      <c r="G304" s="346" t="s">
        <v>241</v>
      </c>
      <c r="H304" s="346" t="s">
        <v>541</v>
      </c>
      <c r="I304" s="401">
        <f>SUM(J304:L304)</f>
        <v>0</v>
      </c>
      <c r="J304" s="400">
        <v>0</v>
      </c>
      <c r="K304" s="400" t="s">
        <v>447</v>
      </c>
      <c r="L304" s="400" t="s">
        <v>447</v>
      </c>
      <c r="M304" s="401">
        <f>SUM(N304:P304)</f>
        <v>0</v>
      </c>
      <c r="N304" s="400">
        <v>0</v>
      </c>
      <c r="O304" s="400" t="s">
        <v>447</v>
      </c>
      <c r="P304" s="400" t="s">
        <v>447</v>
      </c>
      <c r="Q304" s="401">
        <f>SUM(R304:T304)</f>
        <v>0</v>
      </c>
      <c r="R304" s="400">
        <v>0</v>
      </c>
      <c r="S304" s="400" t="s">
        <v>447</v>
      </c>
      <c r="T304" s="400" t="s">
        <v>447</v>
      </c>
      <c r="U304" s="401">
        <f>SUM(V304:X304)</f>
        <v>0</v>
      </c>
      <c r="V304" s="400">
        <v>0</v>
      </c>
      <c r="W304" s="400" t="s">
        <v>447</v>
      </c>
      <c r="X304" s="400" t="s">
        <v>447</v>
      </c>
    </row>
    <row r="305" spans="1:24" ht="15">
      <c r="A305" s="340"/>
      <c r="B305" s="405"/>
      <c r="C305" s="404"/>
      <c r="D305" s="351"/>
      <c r="E305" s="346" t="s">
        <v>607</v>
      </c>
      <c r="F305" s="346" t="s">
        <v>538</v>
      </c>
      <c r="G305" s="346" t="s">
        <v>241</v>
      </c>
      <c r="H305" s="346" t="s">
        <v>291</v>
      </c>
      <c r="I305" s="401">
        <f>SUM(J305:L305)</f>
        <v>0</v>
      </c>
      <c r="J305" s="399" t="s">
        <v>447</v>
      </c>
      <c r="K305" s="399" t="s">
        <v>447</v>
      </c>
      <c r="L305" s="399" t="s">
        <v>447</v>
      </c>
      <c r="M305" s="401">
        <f>SUM(N305:P305)</f>
        <v>0</v>
      </c>
      <c r="N305" s="399" t="s">
        <v>447</v>
      </c>
      <c r="O305" s="399" t="s">
        <v>447</v>
      </c>
      <c r="P305" s="399" t="s">
        <v>447</v>
      </c>
      <c r="Q305" s="401">
        <f>SUM(R305:T305)</f>
        <v>0</v>
      </c>
      <c r="R305" s="399" t="s">
        <v>447</v>
      </c>
      <c r="S305" s="399" t="s">
        <v>447</v>
      </c>
      <c r="T305" s="399" t="s">
        <v>447</v>
      </c>
      <c r="U305" s="401">
        <f>SUM(V305:X305)</f>
        <v>0</v>
      </c>
      <c r="V305" s="399" t="s">
        <v>447</v>
      </c>
      <c r="W305" s="399" t="s">
        <v>447</v>
      </c>
      <c r="X305" s="399" t="s">
        <v>447</v>
      </c>
    </row>
    <row r="306" spans="1:24" ht="15">
      <c r="A306" s="340"/>
      <c r="B306" s="405"/>
      <c r="C306" s="404"/>
      <c r="D306" s="351"/>
      <c r="E306" s="346" t="s">
        <v>607</v>
      </c>
      <c r="F306" s="346" t="s">
        <v>538</v>
      </c>
      <c r="G306" s="346" t="s">
        <v>241</v>
      </c>
      <c r="H306" s="346" t="s">
        <v>540</v>
      </c>
      <c r="I306" s="401">
        <f>SUM(J306:L306)</f>
        <v>0</v>
      </c>
      <c r="J306" s="399" t="s">
        <v>447</v>
      </c>
      <c r="K306" s="399" t="s">
        <v>447</v>
      </c>
      <c r="L306" s="399" t="s">
        <v>447</v>
      </c>
      <c r="M306" s="401">
        <f>SUM(N306:P306)</f>
        <v>0</v>
      </c>
      <c r="N306" s="399" t="s">
        <v>447</v>
      </c>
      <c r="O306" s="399" t="s">
        <v>447</v>
      </c>
      <c r="P306" s="399" t="s">
        <v>447</v>
      </c>
      <c r="Q306" s="401">
        <f>SUM(R306:T306)</f>
        <v>0</v>
      </c>
      <c r="R306" s="399" t="s">
        <v>447</v>
      </c>
      <c r="S306" s="399" t="s">
        <v>447</v>
      </c>
      <c r="T306" s="399" t="s">
        <v>447</v>
      </c>
      <c r="U306" s="401">
        <f>SUM(V306:X306)</f>
        <v>0</v>
      </c>
      <c r="V306" s="399" t="s">
        <v>447</v>
      </c>
      <c r="W306" s="399" t="s">
        <v>447</v>
      </c>
      <c r="X306" s="399" t="s">
        <v>447</v>
      </c>
    </row>
    <row r="307" spans="1:24" ht="15">
      <c r="A307" s="340"/>
      <c r="B307" s="405"/>
      <c r="C307" s="404"/>
      <c r="D307" s="351"/>
      <c r="E307" s="346" t="s">
        <v>607</v>
      </c>
      <c r="F307" s="346" t="s">
        <v>538</v>
      </c>
      <c r="G307" s="346" t="s">
        <v>241</v>
      </c>
      <c r="H307" s="346" t="s">
        <v>519</v>
      </c>
      <c r="I307" s="401">
        <f>SUM(J307:L307)</f>
        <v>0</v>
      </c>
      <c r="J307" s="399" t="s">
        <v>447</v>
      </c>
      <c r="K307" s="399" t="s">
        <v>447</v>
      </c>
      <c r="L307" s="399" t="s">
        <v>447</v>
      </c>
      <c r="M307" s="401">
        <f>SUM(N307:P307)</f>
        <v>0</v>
      </c>
      <c r="N307" s="399" t="s">
        <v>447</v>
      </c>
      <c r="O307" s="399" t="s">
        <v>447</v>
      </c>
      <c r="P307" s="399" t="s">
        <v>447</v>
      </c>
      <c r="Q307" s="401">
        <f>SUM(R307:T307)</f>
        <v>0</v>
      </c>
      <c r="R307" s="399" t="s">
        <v>447</v>
      </c>
      <c r="S307" s="399" t="s">
        <v>447</v>
      </c>
      <c r="T307" s="399" t="s">
        <v>447</v>
      </c>
      <c r="U307" s="401">
        <f>SUM(V307:X307)</f>
        <v>0</v>
      </c>
      <c r="V307" s="399" t="s">
        <v>447</v>
      </c>
      <c r="W307" s="399" t="s">
        <v>447</v>
      </c>
      <c r="X307" s="399" t="s">
        <v>447</v>
      </c>
    </row>
    <row r="308" spans="1:24" ht="15">
      <c r="A308" s="340"/>
      <c r="B308" s="405"/>
      <c r="C308" s="404"/>
      <c r="D308" s="351"/>
      <c r="E308" s="346" t="s">
        <v>607</v>
      </c>
      <c r="F308" s="346" t="s">
        <v>538</v>
      </c>
      <c r="G308" s="346" t="s">
        <v>241</v>
      </c>
      <c r="H308" s="346" t="s">
        <v>518</v>
      </c>
      <c r="I308" s="401">
        <f>SUM(J308:L308)</f>
        <v>0</v>
      </c>
      <c r="J308" s="399" t="s">
        <v>447</v>
      </c>
      <c r="K308" s="399" t="s">
        <v>447</v>
      </c>
      <c r="L308" s="399" t="s">
        <v>447</v>
      </c>
      <c r="M308" s="401">
        <f>SUM(N308:P308)</f>
        <v>0</v>
      </c>
      <c r="N308" s="399" t="s">
        <v>447</v>
      </c>
      <c r="O308" s="399" t="s">
        <v>447</v>
      </c>
      <c r="P308" s="399" t="s">
        <v>447</v>
      </c>
      <c r="Q308" s="401">
        <f>SUM(R308:T308)</f>
        <v>0</v>
      </c>
      <c r="R308" s="399" t="s">
        <v>447</v>
      </c>
      <c r="S308" s="399" t="s">
        <v>447</v>
      </c>
      <c r="T308" s="399" t="s">
        <v>447</v>
      </c>
      <c r="U308" s="401">
        <f>SUM(V308:X308)</f>
        <v>0</v>
      </c>
      <c r="V308" s="399" t="s">
        <v>447</v>
      </c>
      <c r="W308" s="399" t="s">
        <v>447</v>
      </c>
      <c r="X308" s="399" t="s">
        <v>447</v>
      </c>
    </row>
    <row r="309" spans="1:24" ht="15">
      <c r="A309" s="340"/>
      <c r="B309" s="405"/>
      <c r="C309" s="404"/>
      <c r="D309" s="351"/>
      <c r="E309" s="346" t="s">
        <v>607</v>
      </c>
      <c r="F309" s="346" t="s">
        <v>538</v>
      </c>
      <c r="G309" s="346" t="s">
        <v>241</v>
      </c>
      <c r="H309" s="346" t="s">
        <v>367</v>
      </c>
      <c r="I309" s="401">
        <f>SUM(J309:L309)</f>
        <v>0</v>
      </c>
      <c r="J309" s="399" t="s">
        <v>447</v>
      </c>
      <c r="K309" s="399" t="s">
        <v>447</v>
      </c>
      <c r="L309" s="399" t="s">
        <v>447</v>
      </c>
      <c r="M309" s="401">
        <f>SUM(N309:P309)</f>
        <v>0</v>
      </c>
      <c r="N309" s="399" t="s">
        <v>447</v>
      </c>
      <c r="O309" s="399" t="s">
        <v>447</v>
      </c>
      <c r="P309" s="399" t="s">
        <v>447</v>
      </c>
      <c r="Q309" s="401">
        <f>SUM(R309:T309)</f>
        <v>0</v>
      </c>
      <c r="R309" s="399" t="s">
        <v>447</v>
      </c>
      <c r="S309" s="399" t="s">
        <v>447</v>
      </c>
      <c r="T309" s="399" t="s">
        <v>447</v>
      </c>
      <c r="U309" s="401">
        <f>SUM(V309:X309)</f>
        <v>0</v>
      </c>
      <c r="V309" s="399" t="s">
        <v>447</v>
      </c>
      <c r="W309" s="399" t="s">
        <v>447</v>
      </c>
      <c r="X309" s="399" t="s">
        <v>447</v>
      </c>
    </row>
    <row r="310" spans="1:24" ht="15">
      <c r="A310" s="340"/>
      <c r="B310" s="405"/>
      <c r="C310" s="404"/>
      <c r="D310" s="351"/>
      <c r="E310" s="346" t="s">
        <v>607</v>
      </c>
      <c r="F310" s="346" t="s">
        <v>538</v>
      </c>
      <c r="G310" s="346" t="s">
        <v>241</v>
      </c>
      <c r="H310" s="346" t="s">
        <v>366</v>
      </c>
      <c r="I310" s="401">
        <f>SUM(J310:L310)</f>
        <v>0</v>
      </c>
      <c r="J310" s="399" t="s">
        <v>447</v>
      </c>
      <c r="K310" s="399" t="s">
        <v>447</v>
      </c>
      <c r="L310" s="399" t="s">
        <v>447</v>
      </c>
      <c r="M310" s="401">
        <f>SUM(N310:P310)</f>
        <v>0</v>
      </c>
      <c r="N310" s="399" t="s">
        <v>447</v>
      </c>
      <c r="O310" s="399" t="s">
        <v>447</v>
      </c>
      <c r="P310" s="399" t="s">
        <v>447</v>
      </c>
      <c r="Q310" s="401">
        <f>SUM(R310:T310)</f>
        <v>0</v>
      </c>
      <c r="R310" s="399" t="s">
        <v>447</v>
      </c>
      <c r="S310" s="399" t="s">
        <v>447</v>
      </c>
      <c r="T310" s="399" t="s">
        <v>447</v>
      </c>
      <c r="U310" s="401">
        <f>SUM(V310:X310)</f>
        <v>0</v>
      </c>
      <c r="V310" s="399" t="s">
        <v>447</v>
      </c>
      <c r="W310" s="399" t="s">
        <v>447</v>
      </c>
      <c r="X310" s="399" t="s">
        <v>447</v>
      </c>
    </row>
    <row r="311" spans="1:24" ht="15">
      <c r="A311" s="340"/>
      <c r="B311" s="403"/>
      <c r="C311" s="402"/>
      <c r="D311" s="348"/>
      <c r="E311" s="346" t="s">
        <v>607</v>
      </c>
      <c r="F311" s="346" t="s">
        <v>538</v>
      </c>
      <c r="G311" s="346" t="s">
        <v>241</v>
      </c>
      <c r="H311" s="346" t="s">
        <v>365</v>
      </c>
      <c r="I311" s="401">
        <f>SUM(J311:L311)</f>
        <v>0</v>
      </c>
      <c r="J311" s="399" t="s">
        <v>447</v>
      </c>
      <c r="K311" s="399" t="s">
        <v>447</v>
      </c>
      <c r="L311" s="399" t="s">
        <v>447</v>
      </c>
      <c r="M311" s="401">
        <f>SUM(N311:P311)</f>
        <v>0</v>
      </c>
      <c r="N311" s="399" t="s">
        <v>447</v>
      </c>
      <c r="O311" s="399" t="s">
        <v>447</v>
      </c>
      <c r="P311" s="399" t="s">
        <v>447</v>
      </c>
      <c r="Q311" s="401">
        <f>SUM(R311:T311)</f>
        <v>0</v>
      </c>
      <c r="R311" s="399" t="s">
        <v>447</v>
      </c>
      <c r="S311" s="399" t="s">
        <v>447</v>
      </c>
      <c r="T311" s="399" t="s">
        <v>447</v>
      </c>
      <c r="U311" s="401">
        <f>SUM(V311:X311)</f>
        <v>0</v>
      </c>
      <c r="V311" s="399" t="s">
        <v>447</v>
      </c>
      <c r="W311" s="399" t="s">
        <v>447</v>
      </c>
      <c r="X311" s="399" t="s">
        <v>447</v>
      </c>
    </row>
    <row r="312" spans="1:24" ht="15" customHeight="1">
      <c r="A312" s="340"/>
      <c r="B312" s="407" t="s">
        <v>154</v>
      </c>
      <c r="C312" s="406"/>
      <c r="D312" s="354" t="s">
        <v>606</v>
      </c>
      <c r="E312" s="346" t="s">
        <v>605</v>
      </c>
      <c r="F312" s="346" t="s">
        <v>538</v>
      </c>
      <c r="G312" s="346" t="s">
        <v>241</v>
      </c>
      <c r="H312" s="346" t="s">
        <v>541</v>
      </c>
      <c r="I312" s="401">
        <f>SUM(J312:L312)</f>
        <v>0</v>
      </c>
      <c r="J312" s="400">
        <v>0</v>
      </c>
      <c r="K312" s="400" t="s">
        <v>447</v>
      </c>
      <c r="L312" s="400" t="s">
        <v>447</v>
      </c>
      <c r="M312" s="401">
        <f>SUM(N312:P312)</f>
        <v>0</v>
      </c>
      <c r="N312" s="400">
        <v>0</v>
      </c>
      <c r="O312" s="400" t="s">
        <v>447</v>
      </c>
      <c r="P312" s="400" t="s">
        <v>447</v>
      </c>
      <c r="Q312" s="401">
        <f>SUM(R312:T312)</f>
        <v>0</v>
      </c>
      <c r="R312" s="400">
        <v>0</v>
      </c>
      <c r="S312" s="400" t="s">
        <v>447</v>
      </c>
      <c r="T312" s="400" t="s">
        <v>447</v>
      </c>
      <c r="U312" s="401">
        <f>SUM(V312:X312)</f>
        <v>0</v>
      </c>
      <c r="V312" s="400">
        <v>0</v>
      </c>
      <c r="W312" s="400" t="s">
        <v>447</v>
      </c>
      <c r="X312" s="400" t="s">
        <v>447</v>
      </c>
    </row>
    <row r="313" spans="1:24" ht="15">
      <c r="A313" s="340"/>
      <c r="B313" s="405"/>
      <c r="C313" s="404"/>
      <c r="D313" s="351"/>
      <c r="E313" s="346" t="s">
        <v>605</v>
      </c>
      <c r="F313" s="346" t="s">
        <v>538</v>
      </c>
      <c r="G313" s="346" t="s">
        <v>241</v>
      </c>
      <c r="H313" s="346" t="s">
        <v>291</v>
      </c>
      <c r="I313" s="401">
        <f>SUM(J313:L313)</f>
        <v>0</v>
      </c>
      <c r="J313" s="399" t="s">
        <v>447</v>
      </c>
      <c r="K313" s="399" t="s">
        <v>447</v>
      </c>
      <c r="L313" s="399" t="s">
        <v>447</v>
      </c>
      <c r="M313" s="401">
        <f>SUM(N313:P313)</f>
        <v>0</v>
      </c>
      <c r="N313" s="399" t="s">
        <v>447</v>
      </c>
      <c r="O313" s="399" t="s">
        <v>447</v>
      </c>
      <c r="P313" s="399" t="s">
        <v>447</v>
      </c>
      <c r="Q313" s="401">
        <f>SUM(R313:T313)</f>
        <v>0</v>
      </c>
      <c r="R313" s="399" t="s">
        <v>447</v>
      </c>
      <c r="S313" s="399" t="s">
        <v>447</v>
      </c>
      <c r="T313" s="399" t="s">
        <v>447</v>
      </c>
      <c r="U313" s="401">
        <f>SUM(V313:X313)</f>
        <v>0</v>
      </c>
      <c r="V313" s="399" t="s">
        <v>447</v>
      </c>
      <c r="W313" s="399" t="s">
        <v>447</v>
      </c>
      <c r="X313" s="399" t="s">
        <v>447</v>
      </c>
    </row>
    <row r="314" spans="1:24" ht="15">
      <c r="A314" s="340"/>
      <c r="B314" s="405"/>
      <c r="C314" s="404"/>
      <c r="D314" s="351"/>
      <c r="E314" s="346" t="s">
        <v>605</v>
      </c>
      <c r="F314" s="346" t="s">
        <v>538</v>
      </c>
      <c r="G314" s="346" t="s">
        <v>241</v>
      </c>
      <c r="H314" s="346" t="s">
        <v>540</v>
      </c>
      <c r="I314" s="401">
        <f>SUM(J314:L314)</f>
        <v>0</v>
      </c>
      <c r="J314" s="399" t="s">
        <v>447</v>
      </c>
      <c r="K314" s="399" t="s">
        <v>447</v>
      </c>
      <c r="L314" s="399" t="s">
        <v>447</v>
      </c>
      <c r="M314" s="401">
        <f>SUM(N314:P314)</f>
        <v>0</v>
      </c>
      <c r="N314" s="399" t="s">
        <v>447</v>
      </c>
      <c r="O314" s="399" t="s">
        <v>447</v>
      </c>
      <c r="P314" s="399" t="s">
        <v>447</v>
      </c>
      <c r="Q314" s="401">
        <f>SUM(R314:T314)</f>
        <v>0</v>
      </c>
      <c r="R314" s="399" t="s">
        <v>447</v>
      </c>
      <c r="S314" s="399" t="s">
        <v>447</v>
      </c>
      <c r="T314" s="399" t="s">
        <v>447</v>
      </c>
      <c r="U314" s="401">
        <f>SUM(V314:X314)</f>
        <v>0</v>
      </c>
      <c r="V314" s="399" t="s">
        <v>447</v>
      </c>
      <c r="W314" s="399" t="s">
        <v>447</v>
      </c>
      <c r="X314" s="399" t="s">
        <v>447</v>
      </c>
    </row>
    <row r="315" spans="1:24" ht="15">
      <c r="A315" s="340"/>
      <c r="B315" s="405"/>
      <c r="C315" s="404"/>
      <c r="D315" s="351"/>
      <c r="E315" s="346" t="s">
        <v>605</v>
      </c>
      <c r="F315" s="346" t="s">
        <v>538</v>
      </c>
      <c r="G315" s="346" t="s">
        <v>241</v>
      </c>
      <c r="H315" s="346" t="s">
        <v>519</v>
      </c>
      <c r="I315" s="401">
        <f>SUM(J315:L315)</f>
        <v>0</v>
      </c>
      <c r="J315" s="399" t="s">
        <v>447</v>
      </c>
      <c r="K315" s="399" t="s">
        <v>447</v>
      </c>
      <c r="L315" s="399" t="s">
        <v>447</v>
      </c>
      <c r="M315" s="401">
        <f>SUM(N315:P315)</f>
        <v>0</v>
      </c>
      <c r="N315" s="399" t="s">
        <v>447</v>
      </c>
      <c r="O315" s="399" t="s">
        <v>447</v>
      </c>
      <c r="P315" s="399" t="s">
        <v>447</v>
      </c>
      <c r="Q315" s="401">
        <f>SUM(R315:T315)</f>
        <v>0</v>
      </c>
      <c r="R315" s="399" t="s">
        <v>447</v>
      </c>
      <c r="S315" s="399" t="s">
        <v>447</v>
      </c>
      <c r="T315" s="399" t="s">
        <v>447</v>
      </c>
      <c r="U315" s="401">
        <f>SUM(V315:X315)</f>
        <v>0</v>
      </c>
      <c r="V315" s="399" t="s">
        <v>447</v>
      </c>
      <c r="W315" s="399" t="s">
        <v>447</v>
      </c>
      <c r="X315" s="399" t="s">
        <v>447</v>
      </c>
    </row>
    <row r="316" spans="1:24" ht="15">
      <c r="A316" s="340"/>
      <c r="B316" s="405"/>
      <c r="C316" s="404"/>
      <c r="D316" s="351"/>
      <c r="E316" s="346" t="s">
        <v>605</v>
      </c>
      <c r="F316" s="346" t="s">
        <v>538</v>
      </c>
      <c r="G316" s="346" t="s">
        <v>241</v>
      </c>
      <c r="H316" s="346" t="s">
        <v>518</v>
      </c>
      <c r="I316" s="401">
        <f>SUM(J316:L316)</f>
        <v>0</v>
      </c>
      <c r="J316" s="399" t="s">
        <v>447</v>
      </c>
      <c r="K316" s="399" t="s">
        <v>447</v>
      </c>
      <c r="L316" s="399" t="s">
        <v>447</v>
      </c>
      <c r="M316" s="401">
        <f>SUM(N316:P316)</f>
        <v>0</v>
      </c>
      <c r="N316" s="399" t="s">
        <v>447</v>
      </c>
      <c r="O316" s="399" t="s">
        <v>447</v>
      </c>
      <c r="P316" s="399" t="s">
        <v>447</v>
      </c>
      <c r="Q316" s="401">
        <f>SUM(R316:T316)</f>
        <v>0</v>
      </c>
      <c r="R316" s="399" t="s">
        <v>447</v>
      </c>
      <c r="S316" s="399" t="s">
        <v>447</v>
      </c>
      <c r="T316" s="399" t="s">
        <v>447</v>
      </c>
      <c r="U316" s="401">
        <f>SUM(V316:X316)</f>
        <v>0</v>
      </c>
      <c r="V316" s="399" t="s">
        <v>447</v>
      </c>
      <c r="W316" s="399" t="s">
        <v>447</v>
      </c>
      <c r="X316" s="399" t="s">
        <v>447</v>
      </c>
    </row>
    <row r="317" spans="1:24" ht="15">
      <c r="A317" s="340"/>
      <c r="B317" s="405"/>
      <c r="C317" s="404"/>
      <c r="D317" s="351"/>
      <c r="E317" s="346" t="s">
        <v>605</v>
      </c>
      <c r="F317" s="346" t="s">
        <v>538</v>
      </c>
      <c r="G317" s="346" t="s">
        <v>241</v>
      </c>
      <c r="H317" s="346" t="s">
        <v>367</v>
      </c>
      <c r="I317" s="401">
        <f>SUM(J317:L317)</f>
        <v>0</v>
      </c>
      <c r="J317" s="399" t="s">
        <v>447</v>
      </c>
      <c r="K317" s="399" t="s">
        <v>447</v>
      </c>
      <c r="L317" s="399" t="s">
        <v>447</v>
      </c>
      <c r="M317" s="401">
        <f>SUM(N317:P317)</f>
        <v>0</v>
      </c>
      <c r="N317" s="399" t="s">
        <v>447</v>
      </c>
      <c r="O317" s="399" t="s">
        <v>447</v>
      </c>
      <c r="P317" s="399" t="s">
        <v>447</v>
      </c>
      <c r="Q317" s="401">
        <f>SUM(R317:T317)</f>
        <v>0</v>
      </c>
      <c r="R317" s="399" t="s">
        <v>447</v>
      </c>
      <c r="S317" s="399" t="s">
        <v>447</v>
      </c>
      <c r="T317" s="399" t="s">
        <v>447</v>
      </c>
      <c r="U317" s="401">
        <f>SUM(V317:X317)</f>
        <v>0</v>
      </c>
      <c r="V317" s="399" t="s">
        <v>447</v>
      </c>
      <c r="W317" s="399" t="s">
        <v>447</v>
      </c>
      <c r="X317" s="399" t="s">
        <v>447</v>
      </c>
    </row>
    <row r="318" spans="1:24" ht="15">
      <c r="A318" s="340"/>
      <c r="B318" s="405"/>
      <c r="C318" s="404"/>
      <c r="D318" s="351"/>
      <c r="E318" s="346" t="s">
        <v>605</v>
      </c>
      <c r="F318" s="346" t="s">
        <v>538</v>
      </c>
      <c r="G318" s="346" t="s">
        <v>241</v>
      </c>
      <c r="H318" s="346" t="s">
        <v>366</v>
      </c>
      <c r="I318" s="401">
        <f>SUM(J318:L318)</f>
        <v>0</v>
      </c>
      <c r="J318" s="399" t="s">
        <v>447</v>
      </c>
      <c r="K318" s="399" t="s">
        <v>447</v>
      </c>
      <c r="L318" s="399" t="s">
        <v>447</v>
      </c>
      <c r="M318" s="401">
        <f>SUM(N318:P318)</f>
        <v>0</v>
      </c>
      <c r="N318" s="399" t="s">
        <v>447</v>
      </c>
      <c r="O318" s="399" t="s">
        <v>447</v>
      </c>
      <c r="P318" s="399" t="s">
        <v>447</v>
      </c>
      <c r="Q318" s="401">
        <f>SUM(R318:T318)</f>
        <v>0</v>
      </c>
      <c r="R318" s="399" t="s">
        <v>447</v>
      </c>
      <c r="S318" s="399" t="s">
        <v>447</v>
      </c>
      <c r="T318" s="399" t="s">
        <v>447</v>
      </c>
      <c r="U318" s="401">
        <f>SUM(V318:X318)</f>
        <v>0</v>
      </c>
      <c r="V318" s="399" t="s">
        <v>447</v>
      </c>
      <c r="W318" s="399" t="s">
        <v>447</v>
      </c>
      <c r="X318" s="399" t="s">
        <v>447</v>
      </c>
    </row>
    <row r="319" spans="1:24" ht="15">
      <c r="A319" s="340"/>
      <c r="B319" s="403"/>
      <c r="C319" s="402"/>
      <c r="D319" s="348"/>
      <c r="E319" s="346" t="s">
        <v>605</v>
      </c>
      <c r="F319" s="346" t="s">
        <v>538</v>
      </c>
      <c r="G319" s="346" t="s">
        <v>241</v>
      </c>
      <c r="H319" s="346" t="s">
        <v>365</v>
      </c>
      <c r="I319" s="401">
        <f>SUM(J319:L319)</f>
        <v>0</v>
      </c>
      <c r="J319" s="399" t="s">
        <v>447</v>
      </c>
      <c r="K319" s="399" t="s">
        <v>447</v>
      </c>
      <c r="L319" s="399" t="s">
        <v>447</v>
      </c>
      <c r="M319" s="401">
        <f>SUM(N319:P319)</f>
        <v>0</v>
      </c>
      <c r="N319" s="399" t="s">
        <v>447</v>
      </c>
      <c r="O319" s="399" t="s">
        <v>447</v>
      </c>
      <c r="P319" s="399" t="s">
        <v>447</v>
      </c>
      <c r="Q319" s="401">
        <f>SUM(R319:T319)</f>
        <v>0</v>
      </c>
      <c r="R319" s="399" t="s">
        <v>447</v>
      </c>
      <c r="S319" s="399" t="s">
        <v>447</v>
      </c>
      <c r="T319" s="399" t="s">
        <v>447</v>
      </c>
      <c r="U319" s="401">
        <f>SUM(V319:X319)</f>
        <v>0</v>
      </c>
      <c r="V319" s="399" t="s">
        <v>447</v>
      </c>
      <c r="W319" s="399" t="s">
        <v>447</v>
      </c>
      <c r="X319" s="399" t="s">
        <v>447</v>
      </c>
    </row>
    <row r="320" spans="1:24" ht="15">
      <c r="A320" s="340"/>
      <c r="B320" s="407" t="s">
        <v>153</v>
      </c>
      <c r="C320" s="406"/>
      <c r="D320" s="354" t="s">
        <v>604</v>
      </c>
      <c r="E320" s="346" t="s">
        <v>603</v>
      </c>
      <c r="F320" s="346" t="s">
        <v>538</v>
      </c>
      <c r="G320" s="346" t="s">
        <v>241</v>
      </c>
      <c r="H320" s="346" t="s">
        <v>541</v>
      </c>
      <c r="I320" s="401">
        <f>SUM(J320:L320)</f>
        <v>0</v>
      </c>
      <c r="J320" s="400">
        <v>0</v>
      </c>
      <c r="K320" s="400" t="s">
        <v>447</v>
      </c>
      <c r="L320" s="400" t="s">
        <v>447</v>
      </c>
      <c r="M320" s="401">
        <f>SUM(N320:P320)</f>
        <v>0</v>
      </c>
      <c r="N320" s="400">
        <v>0</v>
      </c>
      <c r="O320" s="400" t="s">
        <v>447</v>
      </c>
      <c r="P320" s="400" t="s">
        <v>447</v>
      </c>
      <c r="Q320" s="401">
        <f>SUM(R320:T320)</f>
        <v>0</v>
      </c>
      <c r="R320" s="400">
        <v>0</v>
      </c>
      <c r="S320" s="400" t="s">
        <v>447</v>
      </c>
      <c r="T320" s="400" t="s">
        <v>447</v>
      </c>
      <c r="U320" s="401">
        <f>SUM(V320:X320)</f>
        <v>0</v>
      </c>
      <c r="V320" s="400">
        <v>0</v>
      </c>
      <c r="W320" s="400" t="s">
        <v>447</v>
      </c>
      <c r="X320" s="400" t="s">
        <v>447</v>
      </c>
    </row>
    <row r="321" spans="1:24" ht="15">
      <c r="A321" s="340"/>
      <c r="B321" s="405"/>
      <c r="C321" s="404"/>
      <c r="D321" s="351"/>
      <c r="E321" s="346" t="s">
        <v>603</v>
      </c>
      <c r="F321" s="346" t="s">
        <v>538</v>
      </c>
      <c r="G321" s="346" t="s">
        <v>241</v>
      </c>
      <c r="H321" s="346" t="s">
        <v>291</v>
      </c>
      <c r="I321" s="401">
        <f>SUM(J321:L321)</f>
        <v>0</v>
      </c>
      <c r="J321" s="399" t="s">
        <v>447</v>
      </c>
      <c r="K321" s="399" t="s">
        <v>447</v>
      </c>
      <c r="L321" s="399" t="s">
        <v>447</v>
      </c>
      <c r="M321" s="401">
        <f>SUM(N321:P321)</f>
        <v>0</v>
      </c>
      <c r="N321" s="399" t="s">
        <v>447</v>
      </c>
      <c r="O321" s="399" t="s">
        <v>447</v>
      </c>
      <c r="P321" s="399" t="s">
        <v>447</v>
      </c>
      <c r="Q321" s="401">
        <f>SUM(R321:T321)</f>
        <v>0</v>
      </c>
      <c r="R321" s="399" t="s">
        <v>447</v>
      </c>
      <c r="S321" s="399" t="s">
        <v>447</v>
      </c>
      <c r="T321" s="399" t="s">
        <v>447</v>
      </c>
      <c r="U321" s="401">
        <f>SUM(V321:X321)</f>
        <v>0</v>
      </c>
      <c r="V321" s="399" t="s">
        <v>447</v>
      </c>
      <c r="W321" s="399" t="s">
        <v>447</v>
      </c>
      <c r="X321" s="399" t="s">
        <v>447</v>
      </c>
    </row>
    <row r="322" spans="1:24" ht="15">
      <c r="A322" s="340"/>
      <c r="B322" s="405"/>
      <c r="C322" s="404"/>
      <c r="D322" s="351"/>
      <c r="E322" s="346" t="s">
        <v>603</v>
      </c>
      <c r="F322" s="346" t="s">
        <v>538</v>
      </c>
      <c r="G322" s="346" t="s">
        <v>241</v>
      </c>
      <c r="H322" s="346" t="s">
        <v>540</v>
      </c>
      <c r="I322" s="401">
        <f>SUM(J322:L322)</f>
        <v>0</v>
      </c>
      <c r="J322" s="399" t="s">
        <v>447</v>
      </c>
      <c r="K322" s="399" t="s">
        <v>447</v>
      </c>
      <c r="L322" s="399" t="s">
        <v>447</v>
      </c>
      <c r="M322" s="401">
        <f>SUM(N322:P322)</f>
        <v>0</v>
      </c>
      <c r="N322" s="399" t="s">
        <v>447</v>
      </c>
      <c r="O322" s="399" t="s">
        <v>447</v>
      </c>
      <c r="P322" s="399" t="s">
        <v>447</v>
      </c>
      <c r="Q322" s="401">
        <f>SUM(R322:T322)</f>
        <v>0</v>
      </c>
      <c r="R322" s="399" t="s">
        <v>447</v>
      </c>
      <c r="S322" s="399" t="s">
        <v>447</v>
      </c>
      <c r="T322" s="399" t="s">
        <v>447</v>
      </c>
      <c r="U322" s="401">
        <f>SUM(V322:X322)</f>
        <v>0</v>
      </c>
      <c r="V322" s="399" t="s">
        <v>447</v>
      </c>
      <c r="W322" s="399" t="s">
        <v>447</v>
      </c>
      <c r="X322" s="399" t="s">
        <v>447</v>
      </c>
    </row>
    <row r="323" spans="1:24" ht="15">
      <c r="A323" s="340"/>
      <c r="B323" s="405"/>
      <c r="C323" s="404"/>
      <c r="D323" s="351"/>
      <c r="E323" s="346" t="s">
        <v>603</v>
      </c>
      <c r="F323" s="346" t="s">
        <v>538</v>
      </c>
      <c r="G323" s="346" t="s">
        <v>241</v>
      </c>
      <c r="H323" s="346" t="s">
        <v>519</v>
      </c>
      <c r="I323" s="401">
        <f>SUM(J323:L323)</f>
        <v>0</v>
      </c>
      <c r="J323" s="399" t="s">
        <v>447</v>
      </c>
      <c r="K323" s="399" t="s">
        <v>447</v>
      </c>
      <c r="L323" s="399" t="s">
        <v>447</v>
      </c>
      <c r="M323" s="401">
        <f>SUM(N323:P323)</f>
        <v>0</v>
      </c>
      <c r="N323" s="399" t="s">
        <v>447</v>
      </c>
      <c r="O323" s="399" t="s">
        <v>447</v>
      </c>
      <c r="P323" s="399" t="s">
        <v>447</v>
      </c>
      <c r="Q323" s="401">
        <f>SUM(R323:T323)</f>
        <v>0</v>
      </c>
      <c r="R323" s="399" t="s">
        <v>447</v>
      </c>
      <c r="S323" s="399" t="s">
        <v>447</v>
      </c>
      <c r="T323" s="399" t="s">
        <v>447</v>
      </c>
      <c r="U323" s="401">
        <f>SUM(V323:X323)</f>
        <v>0</v>
      </c>
      <c r="V323" s="399" t="s">
        <v>447</v>
      </c>
      <c r="W323" s="399" t="s">
        <v>447</v>
      </c>
      <c r="X323" s="399" t="s">
        <v>447</v>
      </c>
    </row>
    <row r="324" spans="1:24" ht="15">
      <c r="A324" s="340"/>
      <c r="B324" s="405"/>
      <c r="C324" s="404"/>
      <c r="D324" s="351"/>
      <c r="E324" s="346" t="s">
        <v>603</v>
      </c>
      <c r="F324" s="346" t="s">
        <v>538</v>
      </c>
      <c r="G324" s="346" t="s">
        <v>241</v>
      </c>
      <c r="H324" s="346" t="s">
        <v>518</v>
      </c>
      <c r="I324" s="401">
        <f>SUM(J324:L324)</f>
        <v>0</v>
      </c>
      <c r="J324" s="399" t="s">
        <v>447</v>
      </c>
      <c r="K324" s="399" t="s">
        <v>447</v>
      </c>
      <c r="L324" s="399" t="s">
        <v>447</v>
      </c>
      <c r="M324" s="401">
        <f>SUM(N324:P324)</f>
        <v>0</v>
      </c>
      <c r="N324" s="399" t="s">
        <v>447</v>
      </c>
      <c r="O324" s="399" t="s">
        <v>447</v>
      </c>
      <c r="P324" s="399" t="s">
        <v>447</v>
      </c>
      <c r="Q324" s="401">
        <f>SUM(R324:T324)</f>
        <v>0</v>
      </c>
      <c r="R324" s="399" t="s">
        <v>447</v>
      </c>
      <c r="S324" s="399" t="s">
        <v>447</v>
      </c>
      <c r="T324" s="399" t="s">
        <v>447</v>
      </c>
      <c r="U324" s="401">
        <f>SUM(V324:X324)</f>
        <v>0</v>
      </c>
      <c r="V324" s="399" t="s">
        <v>447</v>
      </c>
      <c r="W324" s="399" t="s">
        <v>447</v>
      </c>
      <c r="X324" s="399" t="s">
        <v>447</v>
      </c>
    </row>
    <row r="325" spans="1:24" ht="15">
      <c r="A325" s="340"/>
      <c r="B325" s="405"/>
      <c r="C325" s="404"/>
      <c r="D325" s="351"/>
      <c r="E325" s="346" t="s">
        <v>603</v>
      </c>
      <c r="F325" s="346" t="s">
        <v>538</v>
      </c>
      <c r="G325" s="346" t="s">
        <v>241</v>
      </c>
      <c r="H325" s="346" t="s">
        <v>367</v>
      </c>
      <c r="I325" s="401">
        <f>SUM(J325:L325)</f>
        <v>0</v>
      </c>
      <c r="J325" s="399" t="s">
        <v>447</v>
      </c>
      <c r="K325" s="399" t="s">
        <v>447</v>
      </c>
      <c r="L325" s="399" t="s">
        <v>447</v>
      </c>
      <c r="M325" s="401">
        <f>SUM(N325:P325)</f>
        <v>0</v>
      </c>
      <c r="N325" s="399" t="s">
        <v>447</v>
      </c>
      <c r="O325" s="399" t="s">
        <v>447</v>
      </c>
      <c r="P325" s="399" t="s">
        <v>447</v>
      </c>
      <c r="Q325" s="401">
        <f>SUM(R325:T325)</f>
        <v>0</v>
      </c>
      <c r="R325" s="399" t="s">
        <v>447</v>
      </c>
      <c r="S325" s="399" t="s">
        <v>447</v>
      </c>
      <c r="T325" s="399" t="s">
        <v>447</v>
      </c>
      <c r="U325" s="401">
        <f>SUM(V325:X325)</f>
        <v>0</v>
      </c>
      <c r="V325" s="399" t="s">
        <v>447</v>
      </c>
      <c r="W325" s="399" t="s">
        <v>447</v>
      </c>
      <c r="X325" s="399" t="s">
        <v>447</v>
      </c>
    </row>
    <row r="326" spans="1:24" ht="15">
      <c r="A326" s="340"/>
      <c r="B326" s="405"/>
      <c r="C326" s="404"/>
      <c r="D326" s="351"/>
      <c r="E326" s="346" t="s">
        <v>603</v>
      </c>
      <c r="F326" s="346" t="s">
        <v>538</v>
      </c>
      <c r="G326" s="346" t="s">
        <v>241</v>
      </c>
      <c r="H326" s="346" t="s">
        <v>366</v>
      </c>
      <c r="I326" s="401">
        <f>SUM(J326:L326)</f>
        <v>0</v>
      </c>
      <c r="J326" s="399" t="s">
        <v>447</v>
      </c>
      <c r="K326" s="399" t="s">
        <v>447</v>
      </c>
      <c r="L326" s="399" t="s">
        <v>447</v>
      </c>
      <c r="M326" s="401">
        <f>SUM(N326:P326)</f>
        <v>0</v>
      </c>
      <c r="N326" s="399" t="s">
        <v>447</v>
      </c>
      <c r="O326" s="399" t="s">
        <v>447</v>
      </c>
      <c r="P326" s="399" t="s">
        <v>447</v>
      </c>
      <c r="Q326" s="401">
        <f>SUM(R326:T326)</f>
        <v>0</v>
      </c>
      <c r="R326" s="399" t="s">
        <v>447</v>
      </c>
      <c r="S326" s="399" t="s">
        <v>447</v>
      </c>
      <c r="T326" s="399" t="s">
        <v>447</v>
      </c>
      <c r="U326" s="401">
        <f>SUM(V326:X326)</f>
        <v>0</v>
      </c>
      <c r="V326" s="399" t="s">
        <v>447</v>
      </c>
      <c r="W326" s="399" t="s">
        <v>447</v>
      </c>
      <c r="X326" s="399" t="s">
        <v>447</v>
      </c>
    </row>
    <row r="327" spans="1:24" ht="15">
      <c r="A327" s="340"/>
      <c r="B327" s="403"/>
      <c r="C327" s="402"/>
      <c r="D327" s="348"/>
      <c r="E327" s="346" t="s">
        <v>603</v>
      </c>
      <c r="F327" s="346" t="s">
        <v>538</v>
      </c>
      <c r="G327" s="346" t="s">
        <v>241</v>
      </c>
      <c r="H327" s="346" t="s">
        <v>365</v>
      </c>
      <c r="I327" s="401">
        <f>SUM(J327:L327)</f>
        <v>0</v>
      </c>
      <c r="J327" s="399" t="s">
        <v>447</v>
      </c>
      <c r="K327" s="399" t="s">
        <v>447</v>
      </c>
      <c r="L327" s="399" t="s">
        <v>447</v>
      </c>
      <c r="M327" s="401">
        <f>SUM(N327:P327)</f>
        <v>0</v>
      </c>
      <c r="N327" s="399" t="s">
        <v>447</v>
      </c>
      <c r="O327" s="399" t="s">
        <v>447</v>
      </c>
      <c r="P327" s="399" t="s">
        <v>447</v>
      </c>
      <c r="Q327" s="401">
        <f>SUM(R327:T327)</f>
        <v>0</v>
      </c>
      <c r="R327" s="399" t="s">
        <v>447</v>
      </c>
      <c r="S327" s="399" t="s">
        <v>447</v>
      </c>
      <c r="T327" s="399" t="s">
        <v>447</v>
      </c>
      <c r="U327" s="401">
        <f>SUM(V327:X327)</f>
        <v>0</v>
      </c>
      <c r="V327" s="399" t="s">
        <v>447</v>
      </c>
      <c r="W327" s="399" t="s">
        <v>447</v>
      </c>
      <c r="X327" s="399" t="s">
        <v>447</v>
      </c>
    </row>
    <row r="328" spans="1:24" ht="15">
      <c r="A328" s="340"/>
      <c r="B328" s="407" t="s">
        <v>152</v>
      </c>
      <c r="C328" s="406"/>
      <c r="D328" s="354" t="s">
        <v>602</v>
      </c>
      <c r="E328" s="346" t="s">
        <v>601</v>
      </c>
      <c r="F328" s="346" t="s">
        <v>538</v>
      </c>
      <c r="G328" s="346" t="s">
        <v>241</v>
      </c>
      <c r="H328" s="346" t="s">
        <v>541</v>
      </c>
      <c r="I328" s="401">
        <f>SUM(J328:L328)</f>
        <v>8872912</v>
      </c>
      <c r="J328" s="400">
        <v>8872912</v>
      </c>
      <c r="K328" s="400" t="s">
        <v>447</v>
      </c>
      <c r="L328" s="400" t="s">
        <v>447</v>
      </c>
      <c r="M328" s="401">
        <f>SUM(N328:P328)</f>
        <v>194000</v>
      </c>
      <c r="N328" s="400">
        <v>194000</v>
      </c>
      <c r="O328" s="400" t="s">
        <v>447</v>
      </c>
      <c r="P328" s="400" t="s">
        <v>447</v>
      </c>
      <c r="Q328" s="401">
        <f>SUM(R328:T328)</f>
        <v>194000</v>
      </c>
      <c r="R328" s="400">
        <v>194000</v>
      </c>
      <c r="S328" s="400" t="s">
        <v>447</v>
      </c>
      <c r="T328" s="400" t="s">
        <v>447</v>
      </c>
      <c r="U328" s="401">
        <f>SUM(V328:X328)</f>
        <v>0</v>
      </c>
      <c r="V328" s="400">
        <v>0</v>
      </c>
      <c r="W328" s="400" t="s">
        <v>447</v>
      </c>
      <c r="X328" s="400" t="s">
        <v>447</v>
      </c>
    </row>
    <row r="329" spans="1:24" ht="15">
      <c r="A329" s="340"/>
      <c r="B329" s="405"/>
      <c r="C329" s="404"/>
      <c r="D329" s="351"/>
      <c r="E329" s="346" t="s">
        <v>601</v>
      </c>
      <c r="F329" s="346" t="s">
        <v>538</v>
      </c>
      <c r="G329" s="346" t="s">
        <v>241</v>
      </c>
      <c r="H329" s="346" t="s">
        <v>291</v>
      </c>
      <c r="I329" s="401">
        <f>SUM(J329:L329)</f>
        <v>194000</v>
      </c>
      <c r="J329" s="400">
        <v>194000</v>
      </c>
      <c r="K329" s="400" t="s">
        <v>447</v>
      </c>
      <c r="L329" s="400">
        <v>0</v>
      </c>
      <c r="M329" s="401">
        <f>SUM(N329:P329)</f>
        <v>194000</v>
      </c>
      <c r="N329" s="400">
        <v>194000</v>
      </c>
      <c r="O329" s="400" t="s">
        <v>447</v>
      </c>
      <c r="P329" s="400">
        <v>0</v>
      </c>
      <c r="Q329" s="401">
        <f>SUM(R329:T329)</f>
        <v>194000</v>
      </c>
      <c r="R329" s="400">
        <v>194000</v>
      </c>
      <c r="S329" s="400" t="s">
        <v>447</v>
      </c>
      <c r="T329" s="400">
        <v>0</v>
      </c>
      <c r="U329" s="401">
        <f>SUM(V329:X329)</f>
        <v>0</v>
      </c>
      <c r="V329" s="400">
        <v>0</v>
      </c>
      <c r="W329" s="400" t="s">
        <v>447</v>
      </c>
      <c r="X329" s="400">
        <v>0</v>
      </c>
    </row>
    <row r="330" spans="1:24" ht="15">
      <c r="A330" s="340"/>
      <c r="B330" s="405"/>
      <c r="C330" s="404"/>
      <c r="D330" s="351"/>
      <c r="E330" s="346" t="s">
        <v>601</v>
      </c>
      <c r="F330" s="346" t="s">
        <v>538</v>
      </c>
      <c r="G330" s="346" t="s">
        <v>241</v>
      </c>
      <c r="H330" s="346" t="s">
        <v>540</v>
      </c>
      <c r="I330" s="401">
        <f>SUM(J330:L330)</f>
        <v>0</v>
      </c>
      <c r="J330" s="400" t="s">
        <v>447</v>
      </c>
      <c r="K330" s="400" t="s">
        <v>447</v>
      </c>
      <c r="L330" s="400" t="s">
        <v>447</v>
      </c>
      <c r="M330" s="401">
        <f>SUM(N330:P330)</f>
        <v>0</v>
      </c>
      <c r="N330" s="400" t="s">
        <v>447</v>
      </c>
      <c r="O330" s="400" t="s">
        <v>447</v>
      </c>
      <c r="P330" s="400" t="s">
        <v>447</v>
      </c>
      <c r="Q330" s="401">
        <f>SUM(R330:T330)</f>
        <v>0</v>
      </c>
      <c r="R330" s="400" t="s">
        <v>447</v>
      </c>
      <c r="S330" s="400" t="s">
        <v>447</v>
      </c>
      <c r="T330" s="400" t="s">
        <v>447</v>
      </c>
      <c r="U330" s="401">
        <f>SUM(V330:X330)</f>
        <v>0</v>
      </c>
      <c r="V330" s="400" t="s">
        <v>447</v>
      </c>
      <c r="W330" s="400" t="s">
        <v>447</v>
      </c>
      <c r="X330" s="400" t="s">
        <v>447</v>
      </c>
    </row>
    <row r="331" spans="1:24" ht="15">
      <c r="A331" s="340"/>
      <c r="B331" s="405"/>
      <c r="C331" s="404"/>
      <c r="D331" s="351"/>
      <c r="E331" s="346" t="s">
        <v>601</v>
      </c>
      <c r="F331" s="346" t="s">
        <v>538</v>
      </c>
      <c r="G331" s="346" t="s">
        <v>241</v>
      </c>
      <c r="H331" s="346" t="s">
        <v>519</v>
      </c>
      <c r="I331" s="401">
        <f>SUM(J331:L331)</f>
        <v>0</v>
      </c>
      <c r="J331" s="400">
        <v>0</v>
      </c>
      <c r="K331" s="400" t="s">
        <v>447</v>
      </c>
      <c r="L331" s="400" t="s">
        <v>447</v>
      </c>
      <c r="M331" s="401">
        <f>SUM(N331:P331)</f>
        <v>0</v>
      </c>
      <c r="N331" s="400">
        <v>0</v>
      </c>
      <c r="O331" s="400" t="s">
        <v>447</v>
      </c>
      <c r="P331" s="400" t="s">
        <v>447</v>
      </c>
      <c r="Q331" s="401">
        <f>SUM(R331:T331)</f>
        <v>0</v>
      </c>
      <c r="R331" s="400">
        <v>0</v>
      </c>
      <c r="S331" s="400" t="s">
        <v>447</v>
      </c>
      <c r="T331" s="400" t="s">
        <v>447</v>
      </c>
      <c r="U331" s="401">
        <f>SUM(V331:X331)</f>
        <v>0</v>
      </c>
      <c r="V331" s="400">
        <v>0</v>
      </c>
      <c r="W331" s="400" t="s">
        <v>447</v>
      </c>
      <c r="X331" s="400" t="s">
        <v>447</v>
      </c>
    </row>
    <row r="332" spans="1:24" ht="15">
      <c r="A332" s="340"/>
      <c r="B332" s="405"/>
      <c r="C332" s="404"/>
      <c r="D332" s="351"/>
      <c r="E332" s="346" t="s">
        <v>601</v>
      </c>
      <c r="F332" s="346" t="s">
        <v>538</v>
      </c>
      <c r="G332" s="346" t="s">
        <v>241</v>
      </c>
      <c r="H332" s="346" t="s">
        <v>518</v>
      </c>
      <c r="I332" s="401">
        <f>SUM(J332:L332)</f>
        <v>0</v>
      </c>
      <c r="J332" s="400" t="s">
        <v>447</v>
      </c>
      <c r="K332" s="400" t="s">
        <v>447</v>
      </c>
      <c r="L332" s="400" t="s">
        <v>447</v>
      </c>
      <c r="M332" s="401">
        <f>SUM(N332:P332)</f>
        <v>0</v>
      </c>
      <c r="N332" s="400" t="s">
        <v>447</v>
      </c>
      <c r="O332" s="400" t="s">
        <v>447</v>
      </c>
      <c r="P332" s="400" t="s">
        <v>447</v>
      </c>
      <c r="Q332" s="401">
        <f>SUM(R332:T332)</f>
        <v>0</v>
      </c>
      <c r="R332" s="400" t="s">
        <v>447</v>
      </c>
      <c r="S332" s="400" t="s">
        <v>447</v>
      </c>
      <c r="T332" s="400" t="s">
        <v>447</v>
      </c>
      <c r="U332" s="401">
        <f>SUM(V332:X332)</f>
        <v>0</v>
      </c>
      <c r="V332" s="400" t="s">
        <v>447</v>
      </c>
      <c r="W332" s="400" t="s">
        <v>447</v>
      </c>
      <c r="X332" s="400" t="s">
        <v>447</v>
      </c>
    </row>
    <row r="333" spans="1:24" ht="15">
      <c r="A333" s="340"/>
      <c r="B333" s="405"/>
      <c r="C333" s="404"/>
      <c r="D333" s="351"/>
      <c r="E333" s="346" t="s">
        <v>601</v>
      </c>
      <c r="F333" s="346" t="s">
        <v>538</v>
      </c>
      <c r="G333" s="346" t="s">
        <v>241</v>
      </c>
      <c r="H333" s="346" t="s">
        <v>367</v>
      </c>
      <c r="I333" s="401">
        <f>SUM(J333:L333)</f>
        <v>8678912</v>
      </c>
      <c r="J333" s="400">
        <v>8678912</v>
      </c>
      <c r="K333" s="400" t="s">
        <v>447</v>
      </c>
      <c r="L333" s="400" t="s">
        <v>447</v>
      </c>
      <c r="M333" s="401">
        <f>SUM(N333:P333)</f>
        <v>0</v>
      </c>
      <c r="N333" s="400">
        <v>0</v>
      </c>
      <c r="O333" s="400" t="s">
        <v>447</v>
      </c>
      <c r="P333" s="400" t="s">
        <v>447</v>
      </c>
      <c r="Q333" s="401">
        <f>SUM(R333:T333)</f>
        <v>0</v>
      </c>
      <c r="R333" s="400">
        <v>0</v>
      </c>
      <c r="S333" s="400" t="s">
        <v>447</v>
      </c>
      <c r="T333" s="400" t="s">
        <v>447</v>
      </c>
      <c r="U333" s="401">
        <f>SUM(V333:X333)</f>
        <v>0</v>
      </c>
      <c r="V333" s="400">
        <v>0</v>
      </c>
      <c r="W333" s="400" t="s">
        <v>447</v>
      </c>
      <c r="X333" s="400" t="s">
        <v>447</v>
      </c>
    </row>
    <row r="334" spans="1:24" ht="15">
      <c r="A334" s="340"/>
      <c r="B334" s="405"/>
      <c r="C334" s="404"/>
      <c r="D334" s="351"/>
      <c r="E334" s="346" t="s">
        <v>601</v>
      </c>
      <c r="F334" s="346" t="s">
        <v>538</v>
      </c>
      <c r="G334" s="346" t="s">
        <v>241</v>
      </c>
      <c r="H334" s="346" t="s">
        <v>366</v>
      </c>
      <c r="I334" s="401">
        <f>SUM(J334:L334)</f>
        <v>0</v>
      </c>
      <c r="J334" s="400" t="s">
        <v>447</v>
      </c>
      <c r="K334" s="400" t="s">
        <v>447</v>
      </c>
      <c r="L334" s="400" t="s">
        <v>447</v>
      </c>
      <c r="M334" s="401">
        <f>SUM(N334:P334)</f>
        <v>0</v>
      </c>
      <c r="N334" s="400" t="s">
        <v>447</v>
      </c>
      <c r="O334" s="400" t="s">
        <v>447</v>
      </c>
      <c r="P334" s="400" t="s">
        <v>447</v>
      </c>
      <c r="Q334" s="401">
        <f>SUM(R334:T334)</f>
        <v>0</v>
      </c>
      <c r="R334" s="400" t="s">
        <v>447</v>
      </c>
      <c r="S334" s="400" t="s">
        <v>447</v>
      </c>
      <c r="T334" s="400" t="s">
        <v>447</v>
      </c>
      <c r="U334" s="401">
        <f>SUM(V334:X334)</f>
        <v>0</v>
      </c>
      <c r="V334" s="400" t="s">
        <v>447</v>
      </c>
      <c r="W334" s="400" t="s">
        <v>447</v>
      </c>
      <c r="X334" s="400" t="s">
        <v>447</v>
      </c>
    </row>
    <row r="335" spans="1:24" ht="15">
      <c r="A335" s="340"/>
      <c r="B335" s="403"/>
      <c r="C335" s="402"/>
      <c r="D335" s="348"/>
      <c r="E335" s="346" t="s">
        <v>601</v>
      </c>
      <c r="F335" s="346" t="s">
        <v>538</v>
      </c>
      <c r="G335" s="346" t="s">
        <v>241</v>
      </c>
      <c r="H335" s="346" t="s">
        <v>365</v>
      </c>
      <c r="I335" s="401">
        <f>SUM(J335:L335)</f>
        <v>0</v>
      </c>
      <c r="J335" s="400" t="s">
        <v>447</v>
      </c>
      <c r="K335" s="400" t="s">
        <v>447</v>
      </c>
      <c r="L335" s="400" t="s">
        <v>447</v>
      </c>
      <c r="M335" s="401">
        <f>SUM(N335:P335)</f>
        <v>0</v>
      </c>
      <c r="N335" s="400" t="s">
        <v>447</v>
      </c>
      <c r="O335" s="400" t="s">
        <v>447</v>
      </c>
      <c r="P335" s="400" t="s">
        <v>447</v>
      </c>
      <c r="Q335" s="401">
        <f>SUM(R335:T335)</f>
        <v>0</v>
      </c>
      <c r="R335" s="400" t="s">
        <v>447</v>
      </c>
      <c r="S335" s="400" t="s">
        <v>447</v>
      </c>
      <c r="T335" s="400" t="s">
        <v>447</v>
      </c>
      <c r="U335" s="401">
        <f>SUM(V335:X335)</f>
        <v>0</v>
      </c>
      <c r="V335" s="400" t="s">
        <v>447</v>
      </c>
      <c r="W335" s="400" t="s">
        <v>447</v>
      </c>
      <c r="X335" s="400" t="s">
        <v>447</v>
      </c>
    </row>
    <row r="336" spans="1:24" ht="15" customHeight="1">
      <c r="A336" s="340"/>
      <c r="B336" s="407" t="s">
        <v>600</v>
      </c>
      <c r="C336" s="406"/>
      <c r="D336" s="354" t="s">
        <v>599</v>
      </c>
      <c r="E336" s="346" t="s">
        <v>598</v>
      </c>
      <c r="F336" s="346" t="s">
        <v>538</v>
      </c>
      <c r="G336" s="346" t="s">
        <v>241</v>
      </c>
      <c r="H336" s="346" t="s">
        <v>541</v>
      </c>
      <c r="I336" s="401">
        <f>SUM(J336:L336)</f>
        <v>8688912</v>
      </c>
      <c r="J336" s="400">
        <v>8688912</v>
      </c>
      <c r="K336" s="400" t="s">
        <v>447</v>
      </c>
      <c r="L336" s="400" t="s">
        <v>447</v>
      </c>
      <c r="M336" s="401">
        <f>SUM(N336:P336)</f>
        <v>10000</v>
      </c>
      <c r="N336" s="400">
        <v>10000</v>
      </c>
      <c r="O336" s="400" t="s">
        <v>447</v>
      </c>
      <c r="P336" s="400" t="s">
        <v>447</v>
      </c>
      <c r="Q336" s="401">
        <f>SUM(R336:T336)</f>
        <v>10000</v>
      </c>
      <c r="R336" s="400">
        <v>10000</v>
      </c>
      <c r="S336" s="400" t="s">
        <v>447</v>
      </c>
      <c r="T336" s="400" t="s">
        <v>447</v>
      </c>
      <c r="U336" s="401">
        <f>SUM(V336:X336)</f>
        <v>0</v>
      </c>
      <c r="V336" s="400">
        <v>0</v>
      </c>
      <c r="W336" s="400" t="s">
        <v>447</v>
      </c>
      <c r="X336" s="400" t="s">
        <v>447</v>
      </c>
    </row>
    <row r="337" spans="1:24" ht="15">
      <c r="A337" s="340"/>
      <c r="B337" s="405"/>
      <c r="C337" s="404"/>
      <c r="D337" s="351"/>
      <c r="E337" s="346" t="s">
        <v>598</v>
      </c>
      <c r="F337" s="346" t="s">
        <v>538</v>
      </c>
      <c r="G337" s="346" t="s">
        <v>241</v>
      </c>
      <c r="H337" s="346" t="s">
        <v>291</v>
      </c>
      <c r="I337" s="401">
        <f>SUM(J337:L337)</f>
        <v>10000</v>
      </c>
      <c r="J337" s="399">
        <v>10000</v>
      </c>
      <c r="K337" s="399" t="s">
        <v>447</v>
      </c>
      <c r="L337" s="399" t="s">
        <v>447</v>
      </c>
      <c r="M337" s="401">
        <f>SUM(N337:P337)</f>
        <v>10000</v>
      </c>
      <c r="N337" s="399">
        <v>10000</v>
      </c>
      <c r="O337" s="399" t="s">
        <v>447</v>
      </c>
      <c r="P337" s="399" t="s">
        <v>447</v>
      </c>
      <c r="Q337" s="401">
        <f>SUM(R337:T337)</f>
        <v>10000</v>
      </c>
      <c r="R337" s="399">
        <v>10000</v>
      </c>
      <c r="S337" s="399" t="s">
        <v>447</v>
      </c>
      <c r="T337" s="399" t="s">
        <v>447</v>
      </c>
      <c r="U337" s="401">
        <f>SUM(V337:X337)</f>
        <v>0</v>
      </c>
      <c r="V337" s="399" t="s">
        <v>447</v>
      </c>
      <c r="W337" s="399" t="s">
        <v>447</v>
      </c>
      <c r="X337" s="399" t="s">
        <v>447</v>
      </c>
    </row>
    <row r="338" spans="1:24" ht="15">
      <c r="A338" s="340"/>
      <c r="B338" s="405"/>
      <c r="C338" s="404"/>
      <c r="D338" s="351"/>
      <c r="E338" s="346" t="s">
        <v>598</v>
      </c>
      <c r="F338" s="346" t="s">
        <v>538</v>
      </c>
      <c r="G338" s="346" t="s">
        <v>241</v>
      </c>
      <c r="H338" s="346" t="s">
        <v>540</v>
      </c>
      <c r="I338" s="401">
        <f>SUM(J338:L338)</f>
        <v>0</v>
      </c>
      <c r="J338" s="399" t="s">
        <v>447</v>
      </c>
      <c r="K338" s="399" t="s">
        <v>447</v>
      </c>
      <c r="L338" s="399" t="s">
        <v>447</v>
      </c>
      <c r="M338" s="401">
        <f>SUM(N338:P338)</f>
        <v>0</v>
      </c>
      <c r="N338" s="399" t="s">
        <v>447</v>
      </c>
      <c r="O338" s="399" t="s">
        <v>447</v>
      </c>
      <c r="P338" s="399" t="s">
        <v>447</v>
      </c>
      <c r="Q338" s="401">
        <f>SUM(R338:T338)</f>
        <v>0</v>
      </c>
      <c r="R338" s="399" t="s">
        <v>447</v>
      </c>
      <c r="S338" s="399" t="s">
        <v>447</v>
      </c>
      <c r="T338" s="399" t="s">
        <v>447</v>
      </c>
      <c r="U338" s="401">
        <f>SUM(V338:X338)</f>
        <v>0</v>
      </c>
      <c r="V338" s="399" t="s">
        <v>447</v>
      </c>
      <c r="W338" s="399" t="s">
        <v>447</v>
      </c>
      <c r="X338" s="399" t="s">
        <v>447</v>
      </c>
    </row>
    <row r="339" spans="1:24" ht="15">
      <c r="A339" s="340"/>
      <c r="B339" s="405"/>
      <c r="C339" s="404"/>
      <c r="D339" s="351"/>
      <c r="E339" s="346" t="s">
        <v>598</v>
      </c>
      <c r="F339" s="346" t="s">
        <v>538</v>
      </c>
      <c r="G339" s="346" t="s">
        <v>241</v>
      </c>
      <c r="H339" s="346" t="s">
        <v>519</v>
      </c>
      <c r="I339" s="401">
        <f>SUM(J339:L339)</f>
        <v>0</v>
      </c>
      <c r="J339" s="399" t="s">
        <v>447</v>
      </c>
      <c r="K339" s="399" t="s">
        <v>447</v>
      </c>
      <c r="L339" s="399" t="s">
        <v>447</v>
      </c>
      <c r="M339" s="401">
        <f>SUM(N339:P339)</f>
        <v>0</v>
      </c>
      <c r="N339" s="399" t="s">
        <v>447</v>
      </c>
      <c r="O339" s="399" t="s">
        <v>447</v>
      </c>
      <c r="P339" s="399" t="s">
        <v>447</v>
      </c>
      <c r="Q339" s="401">
        <f>SUM(R339:T339)</f>
        <v>0</v>
      </c>
      <c r="R339" s="399" t="s">
        <v>447</v>
      </c>
      <c r="S339" s="399" t="s">
        <v>447</v>
      </c>
      <c r="T339" s="399" t="s">
        <v>447</v>
      </c>
      <c r="U339" s="401">
        <f>SUM(V339:X339)</f>
        <v>0</v>
      </c>
      <c r="V339" s="399" t="s">
        <v>447</v>
      </c>
      <c r="W339" s="399" t="s">
        <v>447</v>
      </c>
      <c r="X339" s="399" t="s">
        <v>447</v>
      </c>
    </row>
    <row r="340" spans="1:24" ht="15">
      <c r="A340" s="340"/>
      <c r="B340" s="405"/>
      <c r="C340" s="404"/>
      <c r="D340" s="351"/>
      <c r="E340" s="346" t="s">
        <v>598</v>
      </c>
      <c r="F340" s="346" t="s">
        <v>538</v>
      </c>
      <c r="G340" s="346" t="s">
        <v>241</v>
      </c>
      <c r="H340" s="346" t="s">
        <v>518</v>
      </c>
      <c r="I340" s="401">
        <f>SUM(J340:L340)</f>
        <v>0</v>
      </c>
      <c r="J340" s="399" t="s">
        <v>447</v>
      </c>
      <c r="K340" s="399" t="s">
        <v>447</v>
      </c>
      <c r="L340" s="399" t="s">
        <v>447</v>
      </c>
      <c r="M340" s="401">
        <f>SUM(N340:P340)</f>
        <v>0</v>
      </c>
      <c r="N340" s="399" t="s">
        <v>447</v>
      </c>
      <c r="O340" s="399" t="s">
        <v>447</v>
      </c>
      <c r="P340" s="399" t="s">
        <v>447</v>
      </c>
      <c r="Q340" s="401">
        <f>SUM(R340:T340)</f>
        <v>0</v>
      </c>
      <c r="R340" s="399" t="s">
        <v>447</v>
      </c>
      <c r="S340" s="399" t="s">
        <v>447</v>
      </c>
      <c r="T340" s="399" t="s">
        <v>447</v>
      </c>
      <c r="U340" s="401">
        <f>SUM(V340:X340)</f>
        <v>0</v>
      </c>
      <c r="V340" s="399" t="s">
        <v>447</v>
      </c>
      <c r="W340" s="399" t="s">
        <v>447</v>
      </c>
      <c r="X340" s="399" t="s">
        <v>447</v>
      </c>
    </row>
    <row r="341" spans="1:24" ht="15">
      <c r="A341" s="340"/>
      <c r="B341" s="405"/>
      <c r="C341" s="404"/>
      <c r="D341" s="351"/>
      <c r="E341" s="346" t="s">
        <v>598</v>
      </c>
      <c r="F341" s="346" t="s">
        <v>538</v>
      </c>
      <c r="G341" s="346" t="s">
        <v>241</v>
      </c>
      <c r="H341" s="346" t="s">
        <v>367</v>
      </c>
      <c r="I341" s="401">
        <f>SUM(J341:L341)</f>
        <v>8678912</v>
      </c>
      <c r="J341" s="399">
        <v>8678912</v>
      </c>
      <c r="K341" s="399" t="s">
        <v>447</v>
      </c>
      <c r="L341" s="399" t="s">
        <v>447</v>
      </c>
      <c r="M341" s="401">
        <f>SUM(N341:P341)</f>
        <v>0</v>
      </c>
      <c r="N341" s="399" t="s">
        <v>447</v>
      </c>
      <c r="O341" s="399" t="s">
        <v>447</v>
      </c>
      <c r="P341" s="399" t="s">
        <v>447</v>
      </c>
      <c r="Q341" s="401">
        <f>SUM(R341:T341)</f>
        <v>0</v>
      </c>
      <c r="R341" s="399" t="s">
        <v>447</v>
      </c>
      <c r="S341" s="399" t="s">
        <v>447</v>
      </c>
      <c r="T341" s="399" t="s">
        <v>447</v>
      </c>
      <c r="U341" s="401">
        <f>SUM(V341:X341)</f>
        <v>0</v>
      </c>
      <c r="V341" s="399" t="s">
        <v>447</v>
      </c>
      <c r="W341" s="399" t="s">
        <v>447</v>
      </c>
      <c r="X341" s="399" t="s">
        <v>447</v>
      </c>
    </row>
    <row r="342" spans="1:24" ht="15">
      <c r="A342" s="340"/>
      <c r="B342" s="405"/>
      <c r="C342" s="404"/>
      <c r="D342" s="351"/>
      <c r="E342" s="346" t="s">
        <v>598</v>
      </c>
      <c r="F342" s="346" t="s">
        <v>538</v>
      </c>
      <c r="G342" s="346" t="s">
        <v>241</v>
      </c>
      <c r="H342" s="346" t="s">
        <v>366</v>
      </c>
      <c r="I342" s="401">
        <f>SUM(J342:L342)</f>
        <v>0</v>
      </c>
      <c r="J342" s="399" t="s">
        <v>447</v>
      </c>
      <c r="K342" s="399" t="s">
        <v>447</v>
      </c>
      <c r="L342" s="399" t="s">
        <v>447</v>
      </c>
      <c r="M342" s="401">
        <f>SUM(N342:P342)</f>
        <v>0</v>
      </c>
      <c r="N342" s="399" t="s">
        <v>447</v>
      </c>
      <c r="O342" s="399" t="s">
        <v>447</v>
      </c>
      <c r="P342" s="399" t="s">
        <v>447</v>
      </c>
      <c r="Q342" s="401">
        <f>SUM(R342:T342)</f>
        <v>0</v>
      </c>
      <c r="R342" s="399" t="s">
        <v>447</v>
      </c>
      <c r="S342" s="399" t="s">
        <v>447</v>
      </c>
      <c r="T342" s="399" t="s">
        <v>447</v>
      </c>
      <c r="U342" s="401">
        <f>SUM(V342:X342)</f>
        <v>0</v>
      </c>
      <c r="V342" s="399" t="s">
        <v>447</v>
      </c>
      <c r="W342" s="399" t="s">
        <v>447</v>
      </c>
      <c r="X342" s="399" t="s">
        <v>447</v>
      </c>
    </row>
    <row r="343" spans="1:24" ht="15">
      <c r="A343" s="340"/>
      <c r="B343" s="403"/>
      <c r="C343" s="402"/>
      <c r="D343" s="348"/>
      <c r="E343" s="346" t="s">
        <v>598</v>
      </c>
      <c r="F343" s="346" t="s">
        <v>538</v>
      </c>
      <c r="G343" s="346" t="s">
        <v>241</v>
      </c>
      <c r="H343" s="346" t="s">
        <v>365</v>
      </c>
      <c r="I343" s="401">
        <f>SUM(J343:L343)</f>
        <v>0</v>
      </c>
      <c r="J343" s="399" t="s">
        <v>447</v>
      </c>
      <c r="K343" s="399" t="s">
        <v>447</v>
      </c>
      <c r="L343" s="399" t="s">
        <v>447</v>
      </c>
      <c r="M343" s="401">
        <f>SUM(N343:P343)</f>
        <v>0</v>
      </c>
      <c r="N343" s="399" t="s">
        <v>447</v>
      </c>
      <c r="O343" s="399" t="s">
        <v>447</v>
      </c>
      <c r="P343" s="399" t="s">
        <v>447</v>
      </c>
      <c r="Q343" s="401">
        <f>SUM(R343:T343)</f>
        <v>0</v>
      </c>
      <c r="R343" s="399" t="s">
        <v>447</v>
      </c>
      <c r="S343" s="399" t="s">
        <v>447</v>
      </c>
      <c r="T343" s="399" t="s">
        <v>447</v>
      </c>
      <c r="U343" s="401">
        <f>SUM(V343:X343)</f>
        <v>0</v>
      </c>
      <c r="V343" s="399" t="s">
        <v>447</v>
      </c>
      <c r="W343" s="399" t="s">
        <v>447</v>
      </c>
      <c r="X343" s="399" t="s">
        <v>447</v>
      </c>
    </row>
    <row r="344" spans="1:24" ht="15" customHeight="1">
      <c r="A344" s="340"/>
      <c r="B344" s="407" t="s">
        <v>150</v>
      </c>
      <c r="C344" s="406"/>
      <c r="D344" s="354" t="s">
        <v>597</v>
      </c>
      <c r="E344" s="346" t="s">
        <v>596</v>
      </c>
      <c r="F344" s="346" t="s">
        <v>538</v>
      </c>
      <c r="G344" s="346" t="s">
        <v>241</v>
      </c>
      <c r="H344" s="346" t="s">
        <v>541</v>
      </c>
      <c r="I344" s="401">
        <f>SUM(J344:L344)</f>
        <v>40000</v>
      </c>
      <c r="J344" s="400">
        <v>40000</v>
      </c>
      <c r="K344" s="400" t="s">
        <v>447</v>
      </c>
      <c r="L344" s="400" t="s">
        <v>447</v>
      </c>
      <c r="M344" s="401">
        <f>SUM(N344:P344)</f>
        <v>40000</v>
      </c>
      <c r="N344" s="400">
        <v>40000</v>
      </c>
      <c r="O344" s="400" t="s">
        <v>447</v>
      </c>
      <c r="P344" s="400" t="s">
        <v>447</v>
      </c>
      <c r="Q344" s="401">
        <f>SUM(R344:T344)</f>
        <v>40000</v>
      </c>
      <c r="R344" s="400">
        <v>40000</v>
      </c>
      <c r="S344" s="400" t="s">
        <v>447</v>
      </c>
      <c r="T344" s="400" t="s">
        <v>447</v>
      </c>
      <c r="U344" s="401">
        <f>SUM(V344:X344)</f>
        <v>0</v>
      </c>
      <c r="V344" s="400">
        <v>0</v>
      </c>
      <c r="W344" s="400" t="s">
        <v>447</v>
      </c>
      <c r="X344" s="400" t="s">
        <v>447</v>
      </c>
    </row>
    <row r="345" spans="1:24" ht="15">
      <c r="A345" s="340"/>
      <c r="B345" s="405"/>
      <c r="C345" s="404"/>
      <c r="D345" s="351"/>
      <c r="E345" s="346" t="s">
        <v>596</v>
      </c>
      <c r="F345" s="346" t="s">
        <v>538</v>
      </c>
      <c r="G345" s="346" t="s">
        <v>241</v>
      </c>
      <c r="H345" s="346" t="s">
        <v>291</v>
      </c>
      <c r="I345" s="401">
        <f>SUM(J345:L345)</f>
        <v>40000</v>
      </c>
      <c r="J345" s="399">
        <v>40000</v>
      </c>
      <c r="K345" s="399" t="s">
        <v>447</v>
      </c>
      <c r="L345" s="399" t="s">
        <v>447</v>
      </c>
      <c r="M345" s="401">
        <f>SUM(N345:P345)</f>
        <v>40000</v>
      </c>
      <c r="N345" s="399">
        <v>40000</v>
      </c>
      <c r="O345" s="399" t="s">
        <v>447</v>
      </c>
      <c r="P345" s="399" t="s">
        <v>447</v>
      </c>
      <c r="Q345" s="401">
        <f>SUM(R345:T345)</f>
        <v>40000</v>
      </c>
      <c r="R345" s="399">
        <v>40000</v>
      </c>
      <c r="S345" s="399" t="s">
        <v>447</v>
      </c>
      <c r="T345" s="399" t="s">
        <v>447</v>
      </c>
      <c r="U345" s="401">
        <f>SUM(V345:X345)</f>
        <v>0</v>
      </c>
      <c r="V345" s="399" t="s">
        <v>447</v>
      </c>
      <c r="W345" s="399" t="s">
        <v>447</v>
      </c>
      <c r="X345" s="399" t="s">
        <v>447</v>
      </c>
    </row>
    <row r="346" spans="1:24" ht="15">
      <c r="A346" s="340"/>
      <c r="B346" s="405"/>
      <c r="C346" s="404"/>
      <c r="D346" s="351"/>
      <c r="E346" s="346" t="s">
        <v>596</v>
      </c>
      <c r="F346" s="346" t="s">
        <v>538</v>
      </c>
      <c r="G346" s="346" t="s">
        <v>241</v>
      </c>
      <c r="H346" s="346" t="s">
        <v>540</v>
      </c>
      <c r="I346" s="401">
        <f>SUM(J346:L346)</f>
        <v>0</v>
      </c>
      <c r="J346" s="399" t="s">
        <v>447</v>
      </c>
      <c r="K346" s="399" t="s">
        <v>447</v>
      </c>
      <c r="L346" s="399" t="s">
        <v>447</v>
      </c>
      <c r="M346" s="401">
        <f>SUM(N346:P346)</f>
        <v>0</v>
      </c>
      <c r="N346" s="399" t="s">
        <v>447</v>
      </c>
      <c r="O346" s="399" t="s">
        <v>447</v>
      </c>
      <c r="P346" s="399" t="s">
        <v>447</v>
      </c>
      <c r="Q346" s="401">
        <f>SUM(R346:T346)</f>
        <v>0</v>
      </c>
      <c r="R346" s="399" t="s">
        <v>447</v>
      </c>
      <c r="S346" s="399" t="s">
        <v>447</v>
      </c>
      <c r="T346" s="399" t="s">
        <v>447</v>
      </c>
      <c r="U346" s="401">
        <f>SUM(V346:X346)</f>
        <v>0</v>
      </c>
      <c r="V346" s="399" t="s">
        <v>447</v>
      </c>
      <c r="W346" s="399" t="s">
        <v>447</v>
      </c>
      <c r="X346" s="399" t="s">
        <v>447</v>
      </c>
    </row>
    <row r="347" spans="1:24" ht="15">
      <c r="A347" s="340"/>
      <c r="B347" s="405"/>
      <c r="C347" s="404"/>
      <c r="D347" s="351"/>
      <c r="E347" s="346" t="s">
        <v>596</v>
      </c>
      <c r="F347" s="346" t="s">
        <v>538</v>
      </c>
      <c r="G347" s="346" t="s">
        <v>241</v>
      </c>
      <c r="H347" s="346" t="s">
        <v>519</v>
      </c>
      <c r="I347" s="401">
        <f>SUM(J347:L347)</f>
        <v>0</v>
      </c>
      <c r="J347" s="399" t="s">
        <v>447</v>
      </c>
      <c r="K347" s="399" t="s">
        <v>447</v>
      </c>
      <c r="L347" s="399" t="s">
        <v>447</v>
      </c>
      <c r="M347" s="401">
        <f>SUM(N347:P347)</f>
        <v>0</v>
      </c>
      <c r="N347" s="399" t="s">
        <v>447</v>
      </c>
      <c r="O347" s="399" t="s">
        <v>447</v>
      </c>
      <c r="P347" s="399" t="s">
        <v>447</v>
      </c>
      <c r="Q347" s="401">
        <f>SUM(R347:T347)</f>
        <v>0</v>
      </c>
      <c r="R347" s="399" t="s">
        <v>447</v>
      </c>
      <c r="S347" s="399" t="s">
        <v>447</v>
      </c>
      <c r="T347" s="399" t="s">
        <v>447</v>
      </c>
      <c r="U347" s="401">
        <f>SUM(V347:X347)</f>
        <v>0</v>
      </c>
      <c r="V347" s="399" t="s">
        <v>447</v>
      </c>
      <c r="W347" s="399" t="s">
        <v>447</v>
      </c>
      <c r="X347" s="399" t="s">
        <v>447</v>
      </c>
    </row>
    <row r="348" spans="1:24" ht="15">
      <c r="A348" s="340"/>
      <c r="B348" s="405"/>
      <c r="C348" s="404"/>
      <c r="D348" s="351"/>
      <c r="E348" s="346" t="s">
        <v>596</v>
      </c>
      <c r="F348" s="346" t="s">
        <v>538</v>
      </c>
      <c r="G348" s="346" t="s">
        <v>241</v>
      </c>
      <c r="H348" s="346" t="s">
        <v>518</v>
      </c>
      <c r="I348" s="401">
        <f>SUM(J348:L348)</f>
        <v>0</v>
      </c>
      <c r="J348" s="399" t="s">
        <v>447</v>
      </c>
      <c r="K348" s="399" t="s">
        <v>447</v>
      </c>
      <c r="L348" s="399" t="s">
        <v>447</v>
      </c>
      <c r="M348" s="401">
        <f>SUM(N348:P348)</f>
        <v>0</v>
      </c>
      <c r="N348" s="399" t="s">
        <v>447</v>
      </c>
      <c r="O348" s="399" t="s">
        <v>447</v>
      </c>
      <c r="P348" s="399" t="s">
        <v>447</v>
      </c>
      <c r="Q348" s="401">
        <f>SUM(R348:T348)</f>
        <v>0</v>
      </c>
      <c r="R348" s="399" t="s">
        <v>447</v>
      </c>
      <c r="S348" s="399" t="s">
        <v>447</v>
      </c>
      <c r="T348" s="399" t="s">
        <v>447</v>
      </c>
      <c r="U348" s="401">
        <f>SUM(V348:X348)</f>
        <v>0</v>
      </c>
      <c r="V348" s="399" t="s">
        <v>447</v>
      </c>
      <c r="W348" s="399" t="s">
        <v>447</v>
      </c>
      <c r="X348" s="399" t="s">
        <v>447</v>
      </c>
    </row>
    <row r="349" spans="1:24" ht="15">
      <c r="A349" s="340"/>
      <c r="B349" s="405"/>
      <c r="C349" s="404"/>
      <c r="D349" s="351"/>
      <c r="E349" s="346" t="s">
        <v>596</v>
      </c>
      <c r="F349" s="346" t="s">
        <v>538</v>
      </c>
      <c r="G349" s="346" t="s">
        <v>241</v>
      </c>
      <c r="H349" s="346" t="s">
        <v>367</v>
      </c>
      <c r="I349" s="401">
        <f>SUM(J349:L349)</f>
        <v>0</v>
      </c>
      <c r="J349" s="399" t="s">
        <v>447</v>
      </c>
      <c r="K349" s="399" t="s">
        <v>447</v>
      </c>
      <c r="L349" s="399" t="s">
        <v>447</v>
      </c>
      <c r="M349" s="401">
        <f>SUM(N349:P349)</f>
        <v>0</v>
      </c>
      <c r="N349" s="399" t="s">
        <v>447</v>
      </c>
      <c r="O349" s="399" t="s">
        <v>447</v>
      </c>
      <c r="P349" s="399" t="s">
        <v>447</v>
      </c>
      <c r="Q349" s="401">
        <f>SUM(R349:T349)</f>
        <v>0</v>
      </c>
      <c r="R349" s="399" t="s">
        <v>447</v>
      </c>
      <c r="S349" s="399" t="s">
        <v>447</v>
      </c>
      <c r="T349" s="399" t="s">
        <v>447</v>
      </c>
      <c r="U349" s="401">
        <f>SUM(V349:X349)</f>
        <v>0</v>
      </c>
      <c r="V349" s="399" t="s">
        <v>447</v>
      </c>
      <c r="W349" s="399" t="s">
        <v>447</v>
      </c>
      <c r="X349" s="399" t="s">
        <v>447</v>
      </c>
    </row>
    <row r="350" spans="1:24" ht="15">
      <c r="A350" s="340"/>
      <c r="B350" s="405"/>
      <c r="C350" s="404"/>
      <c r="D350" s="351"/>
      <c r="E350" s="346" t="s">
        <v>596</v>
      </c>
      <c r="F350" s="346" t="s">
        <v>538</v>
      </c>
      <c r="G350" s="346" t="s">
        <v>241</v>
      </c>
      <c r="H350" s="346" t="s">
        <v>366</v>
      </c>
      <c r="I350" s="401">
        <f>SUM(J350:L350)</f>
        <v>0</v>
      </c>
      <c r="J350" s="399" t="s">
        <v>447</v>
      </c>
      <c r="K350" s="399" t="s">
        <v>447</v>
      </c>
      <c r="L350" s="399" t="s">
        <v>447</v>
      </c>
      <c r="M350" s="401">
        <f>SUM(N350:P350)</f>
        <v>0</v>
      </c>
      <c r="N350" s="399" t="s">
        <v>447</v>
      </c>
      <c r="O350" s="399" t="s">
        <v>447</v>
      </c>
      <c r="P350" s="399" t="s">
        <v>447</v>
      </c>
      <c r="Q350" s="401">
        <f>SUM(R350:T350)</f>
        <v>0</v>
      </c>
      <c r="R350" s="399" t="s">
        <v>447</v>
      </c>
      <c r="S350" s="399" t="s">
        <v>447</v>
      </c>
      <c r="T350" s="399" t="s">
        <v>447</v>
      </c>
      <c r="U350" s="401">
        <f>SUM(V350:X350)</f>
        <v>0</v>
      </c>
      <c r="V350" s="399" t="s">
        <v>447</v>
      </c>
      <c r="W350" s="399" t="s">
        <v>447</v>
      </c>
      <c r="X350" s="399" t="s">
        <v>447</v>
      </c>
    </row>
    <row r="351" spans="1:24" ht="15">
      <c r="A351" s="340"/>
      <c r="B351" s="403"/>
      <c r="C351" s="402"/>
      <c r="D351" s="348"/>
      <c r="E351" s="346" t="s">
        <v>596</v>
      </c>
      <c r="F351" s="346" t="s">
        <v>538</v>
      </c>
      <c r="G351" s="346" t="s">
        <v>241</v>
      </c>
      <c r="H351" s="346" t="s">
        <v>365</v>
      </c>
      <c r="I351" s="401">
        <f>SUM(J351:L351)</f>
        <v>0</v>
      </c>
      <c r="J351" s="399" t="s">
        <v>447</v>
      </c>
      <c r="K351" s="399" t="s">
        <v>447</v>
      </c>
      <c r="L351" s="399" t="s">
        <v>447</v>
      </c>
      <c r="M351" s="401">
        <f>SUM(N351:P351)</f>
        <v>0</v>
      </c>
      <c r="N351" s="399" t="s">
        <v>447</v>
      </c>
      <c r="O351" s="399" t="s">
        <v>447</v>
      </c>
      <c r="P351" s="399" t="s">
        <v>447</v>
      </c>
      <c r="Q351" s="401">
        <f>SUM(R351:T351)</f>
        <v>0</v>
      </c>
      <c r="R351" s="399" t="s">
        <v>447</v>
      </c>
      <c r="S351" s="399" t="s">
        <v>447</v>
      </c>
      <c r="T351" s="399" t="s">
        <v>447</v>
      </c>
      <c r="U351" s="401">
        <f>SUM(V351:X351)</f>
        <v>0</v>
      </c>
      <c r="V351" s="399" t="s">
        <v>447</v>
      </c>
      <c r="W351" s="399" t="s">
        <v>447</v>
      </c>
      <c r="X351" s="399" t="s">
        <v>447</v>
      </c>
    </row>
    <row r="352" spans="1:24" ht="15" customHeight="1">
      <c r="A352" s="340"/>
      <c r="B352" s="407" t="s">
        <v>149</v>
      </c>
      <c r="C352" s="406"/>
      <c r="D352" s="354" t="s">
        <v>595</v>
      </c>
      <c r="E352" s="346" t="s">
        <v>594</v>
      </c>
      <c r="F352" s="346" t="s">
        <v>538</v>
      </c>
      <c r="G352" s="346" t="s">
        <v>241</v>
      </c>
      <c r="H352" s="346" t="s">
        <v>541</v>
      </c>
      <c r="I352" s="401">
        <f>SUM(J352:L352)</f>
        <v>144000</v>
      </c>
      <c r="J352" s="400">
        <v>144000</v>
      </c>
      <c r="K352" s="400" t="s">
        <v>447</v>
      </c>
      <c r="L352" s="400" t="s">
        <v>447</v>
      </c>
      <c r="M352" s="401">
        <f>SUM(N352:P352)</f>
        <v>144000</v>
      </c>
      <c r="N352" s="400">
        <v>144000</v>
      </c>
      <c r="O352" s="400" t="s">
        <v>447</v>
      </c>
      <c r="P352" s="400" t="s">
        <v>447</v>
      </c>
      <c r="Q352" s="401">
        <f>SUM(R352:T352)</f>
        <v>144000</v>
      </c>
      <c r="R352" s="400">
        <v>144000</v>
      </c>
      <c r="S352" s="400" t="s">
        <v>447</v>
      </c>
      <c r="T352" s="400" t="s">
        <v>447</v>
      </c>
      <c r="U352" s="401">
        <f>SUM(V352:X352)</f>
        <v>0</v>
      </c>
      <c r="V352" s="400">
        <v>0</v>
      </c>
      <c r="W352" s="400" t="s">
        <v>447</v>
      </c>
      <c r="X352" s="400" t="s">
        <v>447</v>
      </c>
    </row>
    <row r="353" spans="1:24" ht="15">
      <c r="A353" s="340"/>
      <c r="B353" s="405"/>
      <c r="C353" s="404"/>
      <c r="D353" s="351"/>
      <c r="E353" s="346" t="s">
        <v>594</v>
      </c>
      <c r="F353" s="346" t="s">
        <v>538</v>
      </c>
      <c r="G353" s="346" t="s">
        <v>241</v>
      </c>
      <c r="H353" s="346" t="s">
        <v>291</v>
      </c>
      <c r="I353" s="401">
        <f>SUM(J353:L353)</f>
        <v>144000</v>
      </c>
      <c r="J353" s="399">
        <v>144000</v>
      </c>
      <c r="K353" s="399" t="s">
        <v>447</v>
      </c>
      <c r="L353" s="399">
        <v>0</v>
      </c>
      <c r="M353" s="401">
        <f>SUM(N353:P353)</f>
        <v>144000</v>
      </c>
      <c r="N353" s="399">
        <v>144000</v>
      </c>
      <c r="O353" s="399" t="s">
        <v>447</v>
      </c>
      <c r="P353" s="399">
        <v>0</v>
      </c>
      <c r="Q353" s="401">
        <f>SUM(R353:T353)</f>
        <v>144000</v>
      </c>
      <c r="R353" s="399">
        <v>144000</v>
      </c>
      <c r="S353" s="399" t="s">
        <v>447</v>
      </c>
      <c r="T353" s="399">
        <v>0</v>
      </c>
      <c r="U353" s="401">
        <f>SUM(V353:X353)</f>
        <v>0</v>
      </c>
      <c r="V353" s="399">
        <v>0</v>
      </c>
      <c r="W353" s="399" t="s">
        <v>447</v>
      </c>
      <c r="X353" s="399">
        <v>0</v>
      </c>
    </row>
    <row r="354" spans="1:24" ht="15">
      <c r="A354" s="340"/>
      <c r="B354" s="405"/>
      <c r="C354" s="404"/>
      <c r="D354" s="351"/>
      <c r="E354" s="346" t="s">
        <v>594</v>
      </c>
      <c r="F354" s="346" t="s">
        <v>538</v>
      </c>
      <c r="G354" s="346" t="s">
        <v>241</v>
      </c>
      <c r="H354" s="346" t="s">
        <v>540</v>
      </c>
      <c r="I354" s="401">
        <f>SUM(J354:L354)</f>
        <v>0</v>
      </c>
      <c r="J354" s="399" t="s">
        <v>447</v>
      </c>
      <c r="K354" s="399" t="s">
        <v>447</v>
      </c>
      <c r="L354" s="399" t="s">
        <v>447</v>
      </c>
      <c r="M354" s="401">
        <f>SUM(N354:P354)</f>
        <v>0</v>
      </c>
      <c r="N354" s="399" t="s">
        <v>447</v>
      </c>
      <c r="O354" s="399" t="s">
        <v>447</v>
      </c>
      <c r="P354" s="399" t="s">
        <v>447</v>
      </c>
      <c r="Q354" s="401">
        <f>SUM(R354:T354)</f>
        <v>0</v>
      </c>
      <c r="R354" s="399" t="s">
        <v>447</v>
      </c>
      <c r="S354" s="399" t="s">
        <v>447</v>
      </c>
      <c r="T354" s="399" t="s">
        <v>447</v>
      </c>
      <c r="U354" s="401">
        <f>SUM(V354:X354)</f>
        <v>0</v>
      </c>
      <c r="V354" s="399" t="s">
        <v>447</v>
      </c>
      <c r="W354" s="399" t="s">
        <v>447</v>
      </c>
      <c r="X354" s="399" t="s">
        <v>447</v>
      </c>
    </row>
    <row r="355" spans="1:24" ht="15">
      <c r="A355" s="340"/>
      <c r="B355" s="405"/>
      <c r="C355" s="404"/>
      <c r="D355" s="351"/>
      <c r="E355" s="346" t="s">
        <v>594</v>
      </c>
      <c r="F355" s="346" t="s">
        <v>538</v>
      </c>
      <c r="G355" s="346" t="s">
        <v>241</v>
      </c>
      <c r="H355" s="346" t="s">
        <v>519</v>
      </c>
      <c r="I355" s="401">
        <f>SUM(J355:L355)</f>
        <v>0</v>
      </c>
      <c r="J355" s="399">
        <v>0</v>
      </c>
      <c r="K355" s="399" t="s">
        <v>447</v>
      </c>
      <c r="L355" s="399" t="s">
        <v>447</v>
      </c>
      <c r="M355" s="401">
        <f>SUM(N355:P355)</f>
        <v>0</v>
      </c>
      <c r="N355" s="399">
        <v>0</v>
      </c>
      <c r="O355" s="399" t="s">
        <v>447</v>
      </c>
      <c r="P355" s="399" t="s">
        <v>447</v>
      </c>
      <c r="Q355" s="401">
        <f>SUM(R355:T355)</f>
        <v>0</v>
      </c>
      <c r="R355" s="399">
        <v>0</v>
      </c>
      <c r="S355" s="399" t="s">
        <v>447</v>
      </c>
      <c r="T355" s="399" t="s">
        <v>447</v>
      </c>
      <c r="U355" s="401">
        <f>SUM(V355:X355)</f>
        <v>0</v>
      </c>
      <c r="V355" s="399">
        <v>0</v>
      </c>
      <c r="W355" s="399" t="s">
        <v>447</v>
      </c>
      <c r="X355" s="399" t="s">
        <v>447</v>
      </c>
    </row>
    <row r="356" spans="1:24" ht="15">
      <c r="A356" s="340"/>
      <c r="B356" s="405"/>
      <c r="C356" s="404"/>
      <c r="D356" s="351"/>
      <c r="E356" s="346" t="s">
        <v>594</v>
      </c>
      <c r="F356" s="346" t="s">
        <v>538</v>
      </c>
      <c r="G356" s="346" t="s">
        <v>241</v>
      </c>
      <c r="H356" s="346" t="s">
        <v>518</v>
      </c>
      <c r="I356" s="401">
        <f>SUM(J356:L356)</f>
        <v>0</v>
      </c>
      <c r="J356" s="399" t="s">
        <v>447</v>
      </c>
      <c r="K356" s="399" t="s">
        <v>447</v>
      </c>
      <c r="L356" s="399" t="s">
        <v>447</v>
      </c>
      <c r="M356" s="401">
        <f>SUM(N356:P356)</f>
        <v>0</v>
      </c>
      <c r="N356" s="399" t="s">
        <v>447</v>
      </c>
      <c r="O356" s="399" t="s">
        <v>447</v>
      </c>
      <c r="P356" s="399" t="s">
        <v>447</v>
      </c>
      <c r="Q356" s="401">
        <f>SUM(R356:T356)</f>
        <v>0</v>
      </c>
      <c r="R356" s="399" t="s">
        <v>447</v>
      </c>
      <c r="S356" s="399" t="s">
        <v>447</v>
      </c>
      <c r="T356" s="399" t="s">
        <v>447</v>
      </c>
      <c r="U356" s="401">
        <f>SUM(V356:X356)</f>
        <v>0</v>
      </c>
      <c r="V356" s="399" t="s">
        <v>447</v>
      </c>
      <c r="W356" s="399" t="s">
        <v>447</v>
      </c>
      <c r="X356" s="399" t="s">
        <v>447</v>
      </c>
    </row>
    <row r="357" spans="1:24" ht="15">
      <c r="A357" s="340"/>
      <c r="B357" s="405"/>
      <c r="C357" s="404"/>
      <c r="D357" s="351"/>
      <c r="E357" s="346" t="s">
        <v>594</v>
      </c>
      <c r="F357" s="346" t="s">
        <v>538</v>
      </c>
      <c r="G357" s="346" t="s">
        <v>241</v>
      </c>
      <c r="H357" s="346" t="s">
        <v>367</v>
      </c>
      <c r="I357" s="401">
        <f>SUM(J357:L357)</f>
        <v>0</v>
      </c>
      <c r="J357" s="399">
        <v>0</v>
      </c>
      <c r="K357" s="399" t="s">
        <v>447</v>
      </c>
      <c r="L357" s="399" t="s">
        <v>447</v>
      </c>
      <c r="M357" s="401">
        <f>SUM(N357:P357)</f>
        <v>0</v>
      </c>
      <c r="N357" s="399">
        <v>0</v>
      </c>
      <c r="O357" s="399" t="s">
        <v>447</v>
      </c>
      <c r="P357" s="399" t="s">
        <v>447</v>
      </c>
      <c r="Q357" s="401">
        <f>SUM(R357:T357)</f>
        <v>0</v>
      </c>
      <c r="R357" s="399">
        <v>0</v>
      </c>
      <c r="S357" s="399" t="s">
        <v>447</v>
      </c>
      <c r="T357" s="399" t="s">
        <v>447</v>
      </c>
      <c r="U357" s="401">
        <f>SUM(V357:X357)</f>
        <v>0</v>
      </c>
      <c r="V357" s="399">
        <v>0</v>
      </c>
      <c r="W357" s="399" t="s">
        <v>447</v>
      </c>
      <c r="X357" s="399" t="s">
        <v>447</v>
      </c>
    </row>
    <row r="358" spans="1:24" ht="15">
      <c r="A358" s="340"/>
      <c r="B358" s="405"/>
      <c r="C358" s="404"/>
      <c r="D358" s="351"/>
      <c r="E358" s="346" t="s">
        <v>594</v>
      </c>
      <c r="F358" s="346" t="s">
        <v>538</v>
      </c>
      <c r="G358" s="346" t="s">
        <v>241</v>
      </c>
      <c r="H358" s="346" t="s">
        <v>366</v>
      </c>
      <c r="I358" s="401">
        <f>SUM(J358:L358)</f>
        <v>0</v>
      </c>
      <c r="J358" s="399" t="s">
        <v>447</v>
      </c>
      <c r="K358" s="399" t="s">
        <v>447</v>
      </c>
      <c r="L358" s="399" t="s">
        <v>447</v>
      </c>
      <c r="M358" s="401">
        <f>SUM(N358:P358)</f>
        <v>0</v>
      </c>
      <c r="N358" s="399" t="s">
        <v>447</v>
      </c>
      <c r="O358" s="399" t="s">
        <v>447</v>
      </c>
      <c r="P358" s="399" t="s">
        <v>447</v>
      </c>
      <c r="Q358" s="401">
        <f>SUM(R358:T358)</f>
        <v>0</v>
      </c>
      <c r="R358" s="399" t="s">
        <v>447</v>
      </c>
      <c r="S358" s="399" t="s">
        <v>447</v>
      </c>
      <c r="T358" s="399" t="s">
        <v>447</v>
      </c>
      <c r="U358" s="401">
        <f>SUM(V358:X358)</f>
        <v>0</v>
      </c>
      <c r="V358" s="399" t="s">
        <v>447</v>
      </c>
      <c r="W358" s="399" t="s">
        <v>447</v>
      </c>
      <c r="X358" s="399" t="s">
        <v>447</v>
      </c>
    </row>
    <row r="359" spans="1:24" ht="15">
      <c r="A359" s="340"/>
      <c r="B359" s="403"/>
      <c r="C359" s="402"/>
      <c r="D359" s="348"/>
      <c r="E359" s="346" t="s">
        <v>594</v>
      </c>
      <c r="F359" s="346" t="s">
        <v>538</v>
      </c>
      <c r="G359" s="346" t="s">
        <v>241</v>
      </c>
      <c r="H359" s="346" t="s">
        <v>365</v>
      </c>
      <c r="I359" s="401">
        <f>SUM(J359:L359)</f>
        <v>0</v>
      </c>
      <c r="J359" s="399" t="s">
        <v>447</v>
      </c>
      <c r="K359" s="399" t="s">
        <v>447</v>
      </c>
      <c r="L359" s="399" t="s">
        <v>447</v>
      </c>
      <c r="M359" s="401">
        <f>SUM(N359:P359)</f>
        <v>0</v>
      </c>
      <c r="N359" s="399" t="s">
        <v>447</v>
      </c>
      <c r="O359" s="399" t="s">
        <v>447</v>
      </c>
      <c r="P359" s="399" t="s">
        <v>447</v>
      </c>
      <c r="Q359" s="401">
        <f>SUM(R359:T359)</f>
        <v>0</v>
      </c>
      <c r="R359" s="399" t="s">
        <v>447</v>
      </c>
      <c r="S359" s="399" t="s">
        <v>447</v>
      </c>
      <c r="T359" s="399" t="s">
        <v>447</v>
      </c>
      <c r="U359" s="401">
        <f>SUM(V359:X359)</f>
        <v>0</v>
      </c>
      <c r="V359" s="399" t="s">
        <v>447</v>
      </c>
      <c r="W359" s="399" t="s">
        <v>447</v>
      </c>
      <c r="X359" s="399" t="s">
        <v>447</v>
      </c>
    </row>
    <row r="360" spans="1:24" ht="15" customHeight="1">
      <c r="A360" s="340"/>
      <c r="B360" s="407" t="s">
        <v>147</v>
      </c>
      <c r="C360" s="406"/>
      <c r="D360" s="354" t="s">
        <v>593</v>
      </c>
      <c r="E360" s="346" t="s">
        <v>241</v>
      </c>
      <c r="F360" s="346" t="s">
        <v>538</v>
      </c>
      <c r="G360" s="346" t="s">
        <v>241</v>
      </c>
      <c r="H360" s="346" t="s">
        <v>541</v>
      </c>
      <c r="I360" s="401">
        <f>SUM(J360:L360)</f>
        <v>0</v>
      </c>
      <c r="J360" s="400">
        <v>0</v>
      </c>
      <c r="K360" s="400" t="s">
        <v>447</v>
      </c>
      <c r="L360" s="400" t="s">
        <v>447</v>
      </c>
      <c r="M360" s="401">
        <f>SUM(N360:P360)</f>
        <v>0</v>
      </c>
      <c r="N360" s="400">
        <v>0</v>
      </c>
      <c r="O360" s="400" t="s">
        <v>447</v>
      </c>
      <c r="P360" s="400" t="s">
        <v>447</v>
      </c>
      <c r="Q360" s="401">
        <f>SUM(R360:T360)</f>
        <v>0</v>
      </c>
      <c r="R360" s="400">
        <v>0</v>
      </c>
      <c r="S360" s="400" t="s">
        <v>447</v>
      </c>
      <c r="T360" s="400" t="s">
        <v>447</v>
      </c>
      <c r="U360" s="401">
        <f>SUM(V360:X360)</f>
        <v>0</v>
      </c>
      <c r="V360" s="400">
        <v>0</v>
      </c>
      <c r="W360" s="400" t="s">
        <v>447</v>
      </c>
      <c r="X360" s="400" t="s">
        <v>447</v>
      </c>
    </row>
    <row r="361" spans="1:24" ht="15">
      <c r="A361" s="340"/>
      <c r="B361" s="405"/>
      <c r="C361" s="404"/>
      <c r="D361" s="351"/>
      <c r="E361" s="346" t="s">
        <v>241</v>
      </c>
      <c r="F361" s="346" t="s">
        <v>538</v>
      </c>
      <c r="G361" s="346" t="s">
        <v>241</v>
      </c>
      <c r="H361" s="346" t="s">
        <v>291</v>
      </c>
      <c r="I361" s="401">
        <f>SUM(J361:L361)</f>
        <v>0</v>
      </c>
      <c r="J361" s="400">
        <v>0</v>
      </c>
      <c r="K361" s="400" t="s">
        <v>447</v>
      </c>
      <c r="L361" s="400">
        <v>0</v>
      </c>
      <c r="M361" s="401">
        <f>SUM(N361:P361)</f>
        <v>0</v>
      </c>
      <c r="N361" s="400">
        <v>0</v>
      </c>
      <c r="O361" s="400" t="s">
        <v>447</v>
      </c>
      <c r="P361" s="400">
        <v>0</v>
      </c>
      <c r="Q361" s="401">
        <f>SUM(R361:T361)</f>
        <v>0</v>
      </c>
      <c r="R361" s="400">
        <v>0</v>
      </c>
      <c r="S361" s="400" t="s">
        <v>447</v>
      </c>
      <c r="T361" s="400">
        <v>0</v>
      </c>
      <c r="U361" s="401">
        <f>SUM(V361:X361)</f>
        <v>0</v>
      </c>
      <c r="V361" s="400">
        <v>0</v>
      </c>
      <c r="W361" s="400" t="s">
        <v>447</v>
      </c>
      <c r="X361" s="400">
        <v>0</v>
      </c>
    </row>
    <row r="362" spans="1:24" ht="15">
      <c r="A362" s="340"/>
      <c r="B362" s="405"/>
      <c r="C362" s="404"/>
      <c r="D362" s="351"/>
      <c r="E362" s="346" t="s">
        <v>241</v>
      </c>
      <c r="F362" s="346" t="s">
        <v>538</v>
      </c>
      <c r="G362" s="346" t="s">
        <v>241</v>
      </c>
      <c r="H362" s="346" t="s">
        <v>540</v>
      </c>
      <c r="I362" s="401">
        <f>SUM(J362:L362)</f>
        <v>0</v>
      </c>
      <c r="J362" s="400" t="s">
        <v>447</v>
      </c>
      <c r="K362" s="400" t="s">
        <v>447</v>
      </c>
      <c r="L362" s="400" t="s">
        <v>447</v>
      </c>
      <c r="M362" s="401">
        <f>SUM(N362:P362)</f>
        <v>0</v>
      </c>
      <c r="N362" s="400" t="s">
        <v>447</v>
      </c>
      <c r="O362" s="400" t="s">
        <v>447</v>
      </c>
      <c r="P362" s="400" t="s">
        <v>447</v>
      </c>
      <c r="Q362" s="401">
        <f>SUM(R362:T362)</f>
        <v>0</v>
      </c>
      <c r="R362" s="400" t="s">
        <v>447</v>
      </c>
      <c r="S362" s="400" t="s">
        <v>447</v>
      </c>
      <c r="T362" s="400" t="s">
        <v>447</v>
      </c>
      <c r="U362" s="401">
        <f>SUM(V362:X362)</f>
        <v>0</v>
      </c>
      <c r="V362" s="400" t="s">
        <v>447</v>
      </c>
      <c r="W362" s="400" t="s">
        <v>447</v>
      </c>
      <c r="X362" s="400" t="s">
        <v>447</v>
      </c>
    </row>
    <row r="363" spans="1:24" ht="15">
      <c r="A363" s="340"/>
      <c r="B363" s="405"/>
      <c r="C363" s="404"/>
      <c r="D363" s="351"/>
      <c r="E363" s="346" t="s">
        <v>241</v>
      </c>
      <c r="F363" s="346" t="s">
        <v>538</v>
      </c>
      <c r="G363" s="346" t="s">
        <v>241</v>
      </c>
      <c r="H363" s="346" t="s">
        <v>519</v>
      </c>
      <c r="I363" s="401">
        <f>SUM(J363:L363)</f>
        <v>0</v>
      </c>
      <c r="J363" s="400">
        <v>0</v>
      </c>
      <c r="K363" s="400" t="s">
        <v>447</v>
      </c>
      <c r="L363" s="400" t="s">
        <v>447</v>
      </c>
      <c r="M363" s="401">
        <f>SUM(N363:P363)</f>
        <v>0</v>
      </c>
      <c r="N363" s="400">
        <v>0</v>
      </c>
      <c r="O363" s="400" t="s">
        <v>447</v>
      </c>
      <c r="P363" s="400" t="s">
        <v>447</v>
      </c>
      <c r="Q363" s="401">
        <f>SUM(R363:T363)</f>
        <v>0</v>
      </c>
      <c r="R363" s="400">
        <v>0</v>
      </c>
      <c r="S363" s="400" t="s">
        <v>447</v>
      </c>
      <c r="T363" s="400" t="s">
        <v>447</v>
      </c>
      <c r="U363" s="401">
        <f>SUM(V363:X363)</f>
        <v>0</v>
      </c>
      <c r="V363" s="400">
        <v>0</v>
      </c>
      <c r="W363" s="400" t="s">
        <v>447</v>
      </c>
      <c r="X363" s="400" t="s">
        <v>447</v>
      </c>
    </row>
    <row r="364" spans="1:24" ht="15">
      <c r="A364" s="340"/>
      <c r="B364" s="405"/>
      <c r="C364" s="404"/>
      <c r="D364" s="351"/>
      <c r="E364" s="346" t="s">
        <v>241</v>
      </c>
      <c r="F364" s="346" t="s">
        <v>538</v>
      </c>
      <c r="G364" s="346" t="s">
        <v>241</v>
      </c>
      <c r="H364" s="346" t="s">
        <v>518</v>
      </c>
      <c r="I364" s="401">
        <f>SUM(J364:L364)</f>
        <v>0</v>
      </c>
      <c r="J364" s="400" t="s">
        <v>447</v>
      </c>
      <c r="K364" s="400" t="s">
        <v>447</v>
      </c>
      <c r="L364" s="400" t="s">
        <v>447</v>
      </c>
      <c r="M364" s="401">
        <f>SUM(N364:P364)</f>
        <v>0</v>
      </c>
      <c r="N364" s="400" t="s">
        <v>447</v>
      </c>
      <c r="O364" s="400" t="s">
        <v>447</v>
      </c>
      <c r="P364" s="400" t="s">
        <v>447</v>
      </c>
      <c r="Q364" s="401">
        <f>SUM(R364:T364)</f>
        <v>0</v>
      </c>
      <c r="R364" s="400" t="s">
        <v>447</v>
      </c>
      <c r="S364" s="400" t="s">
        <v>447</v>
      </c>
      <c r="T364" s="400" t="s">
        <v>447</v>
      </c>
      <c r="U364" s="401">
        <f>SUM(V364:X364)</f>
        <v>0</v>
      </c>
      <c r="V364" s="400" t="s">
        <v>447</v>
      </c>
      <c r="W364" s="400" t="s">
        <v>447</v>
      </c>
      <c r="X364" s="400" t="s">
        <v>447</v>
      </c>
    </row>
    <row r="365" spans="1:24" ht="15">
      <c r="A365" s="340"/>
      <c r="B365" s="405"/>
      <c r="C365" s="404"/>
      <c r="D365" s="351"/>
      <c r="E365" s="346" t="s">
        <v>241</v>
      </c>
      <c r="F365" s="346" t="s">
        <v>538</v>
      </c>
      <c r="G365" s="346" t="s">
        <v>241</v>
      </c>
      <c r="H365" s="346" t="s">
        <v>367</v>
      </c>
      <c r="I365" s="401">
        <f>SUM(J365:L365)</f>
        <v>0</v>
      </c>
      <c r="J365" s="400" t="s">
        <v>447</v>
      </c>
      <c r="K365" s="400" t="s">
        <v>447</v>
      </c>
      <c r="L365" s="400" t="s">
        <v>447</v>
      </c>
      <c r="M365" s="401">
        <f>SUM(N365:P365)</f>
        <v>0</v>
      </c>
      <c r="N365" s="400" t="s">
        <v>447</v>
      </c>
      <c r="O365" s="400" t="s">
        <v>447</v>
      </c>
      <c r="P365" s="400" t="s">
        <v>447</v>
      </c>
      <c r="Q365" s="401">
        <f>SUM(R365:T365)</f>
        <v>0</v>
      </c>
      <c r="R365" s="400" t="s">
        <v>447</v>
      </c>
      <c r="S365" s="400" t="s">
        <v>447</v>
      </c>
      <c r="T365" s="400" t="s">
        <v>447</v>
      </c>
      <c r="U365" s="401">
        <f>SUM(V365:X365)</f>
        <v>0</v>
      </c>
      <c r="V365" s="400" t="s">
        <v>447</v>
      </c>
      <c r="W365" s="400" t="s">
        <v>447</v>
      </c>
      <c r="X365" s="400" t="s">
        <v>447</v>
      </c>
    </row>
    <row r="366" spans="1:24" ht="15">
      <c r="A366" s="340"/>
      <c r="B366" s="405"/>
      <c r="C366" s="404"/>
      <c r="D366" s="351"/>
      <c r="E366" s="346" t="s">
        <v>241</v>
      </c>
      <c r="F366" s="346" t="s">
        <v>538</v>
      </c>
      <c r="G366" s="346" t="s">
        <v>241</v>
      </c>
      <c r="H366" s="346" t="s">
        <v>366</v>
      </c>
      <c r="I366" s="401">
        <f>SUM(J366:L366)</f>
        <v>0</v>
      </c>
      <c r="J366" s="400" t="s">
        <v>447</v>
      </c>
      <c r="K366" s="400" t="s">
        <v>447</v>
      </c>
      <c r="L366" s="400" t="s">
        <v>447</v>
      </c>
      <c r="M366" s="401">
        <f>SUM(N366:P366)</f>
        <v>0</v>
      </c>
      <c r="N366" s="400" t="s">
        <v>447</v>
      </c>
      <c r="O366" s="400" t="s">
        <v>447</v>
      </c>
      <c r="P366" s="400" t="s">
        <v>447</v>
      </c>
      <c r="Q366" s="401">
        <f>SUM(R366:T366)</f>
        <v>0</v>
      </c>
      <c r="R366" s="400" t="s">
        <v>447</v>
      </c>
      <c r="S366" s="400" t="s">
        <v>447</v>
      </c>
      <c r="T366" s="400" t="s">
        <v>447</v>
      </c>
      <c r="U366" s="401">
        <f>SUM(V366:X366)</f>
        <v>0</v>
      </c>
      <c r="V366" s="400" t="s">
        <v>447</v>
      </c>
      <c r="W366" s="400" t="s">
        <v>447</v>
      </c>
      <c r="X366" s="400" t="s">
        <v>447</v>
      </c>
    </row>
    <row r="367" spans="1:24" ht="15">
      <c r="A367" s="340"/>
      <c r="B367" s="403"/>
      <c r="C367" s="402"/>
      <c r="D367" s="348"/>
      <c r="E367" s="346" t="s">
        <v>241</v>
      </c>
      <c r="F367" s="346" t="s">
        <v>538</v>
      </c>
      <c r="G367" s="346" t="s">
        <v>241</v>
      </c>
      <c r="H367" s="346" t="s">
        <v>365</v>
      </c>
      <c r="I367" s="401">
        <f>SUM(J367:L367)</f>
        <v>0</v>
      </c>
      <c r="J367" s="400" t="s">
        <v>447</v>
      </c>
      <c r="K367" s="400" t="s">
        <v>447</v>
      </c>
      <c r="L367" s="400" t="s">
        <v>447</v>
      </c>
      <c r="M367" s="401">
        <f>SUM(N367:P367)</f>
        <v>0</v>
      </c>
      <c r="N367" s="400" t="s">
        <v>447</v>
      </c>
      <c r="O367" s="400" t="s">
        <v>447</v>
      </c>
      <c r="P367" s="400" t="s">
        <v>447</v>
      </c>
      <c r="Q367" s="401">
        <f>SUM(R367:T367)</f>
        <v>0</v>
      </c>
      <c r="R367" s="400" t="s">
        <v>447</v>
      </c>
      <c r="S367" s="400" t="s">
        <v>447</v>
      </c>
      <c r="T367" s="400" t="s">
        <v>447</v>
      </c>
      <c r="U367" s="401">
        <f>SUM(V367:X367)</f>
        <v>0</v>
      </c>
      <c r="V367" s="400" t="s">
        <v>447</v>
      </c>
      <c r="W367" s="400" t="s">
        <v>447</v>
      </c>
      <c r="X367" s="400" t="s">
        <v>447</v>
      </c>
    </row>
    <row r="368" spans="1:24" ht="15">
      <c r="A368" s="340"/>
      <c r="B368" s="407" t="s">
        <v>592</v>
      </c>
      <c r="C368" s="406"/>
      <c r="D368" s="354" t="s">
        <v>591</v>
      </c>
      <c r="E368" s="346" t="s">
        <v>590</v>
      </c>
      <c r="F368" s="346" t="s">
        <v>538</v>
      </c>
      <c r="G368" s="346" t="s">
        <v>241</v>
      </c>
      <c r="H368" s="346" t="s">
        <v>541</v>
      </c>
      <c r="I368" s="401">
        <f>SUM(J368:L368)</f>
        <v>0</v>
      </c>
      <c r="J368" s="400" t="s">
        <v>447</v>
      </c>
      <c r="K368" s="400" t="s">
        <v>447</v>
      </c>
      <c r="L368" s="400" t="s">
        <v>447</v>
      </c>
      <c r="M368" s="401">
        <f>SUM(N368:P368)</f>
        <v>0</v>
      </c>
      <c r="N368" s="400" t="s">
        <v>447</v>
      </c>
      <c r="O368" s="400" t="s">
        <v>447</v>
      </c>
      <c r="P368" s="400" t="s">
        <v>447</v>
      </c>
      <c r="Q368" s="401">
        <f>SUM(R368:T368)</f>
        <v>0</v>
      </c>
      <c r="R368" s="400" t="s">
        <v>447</v>
      </c>
      <c r="S368" s="400" t="s">
        <v>447</v>
      </c>
      <c r="T368" s="400" t="s">
        <v>447</v>
      </c>
      <c r="U368" s="401">
        <f>SUM(V368:X368)</f>
        <v>0</v>
      </c>
      <c r="V368" s="400" t="s">
        <v>447</v>
      </c>
      <c r="W368" s="400" t="s">
        <v>447</v>
      </c>
      <c r="X368" s="400" t="s">
        <v>447</v>
      </c>
    </row>
    <row r="369" spans="1:24" ht="15">
      <c r="A369" s="340"/>
      <c r="B369" s="405"/>
      <c r="C369" s="404"/>
      <c r="D369" s="351"/>
      <c r="E369" s="346" t="s">
        <v>590</v>
      </c>
      <c r="F369" s="346" t="s">
        <v>538</v>
      </c>
      <c r="G369" s="346" t="s">
        <v>241</v>
      </c>
      <c r="H369" s="346" t="s">
        <v>291</v>
      </c>
      <c r="I369" s="401">
        <f>SUM(J369:L369)</f>
        <v>0</v>
      </c>
      <c r="J369" s="399" t="s">
        <v>447</v>
      </c>
      <c r="K369" s="399" t="s">
        <v>447</v>
      </c>
      <c r="L369" s="399" t="s">
        <v>447</v>
      </c>
      <c r="M369" s="401">
        <f>SUM(N369:P369)</f>
        <v>0</v>
      </c>
      <c r="N369" s="399" t="s">
        <v>447</v>
      </c>
      <c r="O369" s="399" t="s">
        <v>447</v>
      </c>
      <c r="P369" s="399" t="s">
        <v>447</v>
      </c>
      <c r="Q369" s="401">
        <f>SUM(R369:T369)</f>
        <v>0</v>
      </c>
      <c r="R369" s="399" t="s">
        <v>447</v>
      </c>
      <c r="S369" s="399" t="s">
        <v>447</v>
      </c>
      <c r="T369" s="399" t="s">
        <v>447</v>
      </c>
      <c r="U369" s="401">
        <f>SUM(V369:X369)</f>
        <v>0</v>
      </c>
      <c r="V369" s="399" t="s">
        <v>447</v>
      </c>
      <c r="W369" s="399" t="s">
        <v>447</v>
      </c>
      <c r="X369" s="399" t="s">
        <v>447</v>
      </c>
    </row>
    <row r="370" spans="1:24" ht="15">
      <c r="A370" s="340"/>
      <c r="B370" s="405"/>
      <c r="C370" s="404"/>
      <c r="D370" s="351"/>
      <c r="E370" s="346" t="s">
        <v>590</v>
      </c>
      <c r="F370" s="346" t="s">
        <v>538</v>
      </c>
      <c r="G370" s="346" t="s">
        <v>241</v>
      </c>
      <c r="H370" s="346" t="s">
        <v>540</v>
      </c>
      <c r="I370" s="401">
        <f>SUM(J370:L370)</f>
        <v>0</v>
      </c>
      <c r="J370" s="399" t="s">
        <v>447</v>
      </c>
      <c r="K370" s="399" t="s">
        <v>447</v>
      </c>
      <c r="L370" s="399" t="s">
        <v>447</v>
      </c>
      <c r="M370" s="401">
        <f>SUM(N370:P370)</f>
        <v>0</v>
      </c>
      <c r="N370" s="399" t="s">
        <v>447</v>
      </c>
      <c r="O370" s="399" t="s">
        <v>447</v>
      </c>
      <c r="P370" s="399" t="s">
        <v>447</v>
      </c>
      <c r="Q370" s="401">
        <f>SUM(R370:T370)</f>
        <v>0</v>
      </c>
      <c r="R370" s="399" t="s">
        <v>447</v>
      </c>
      <c r="S370" s="399" t="s">
        <v>447</v>
      </c>
      <c r="T370" s="399" t="s">
        <v>447</v>
      </c>
      <c r="U370" s="401">
        <f>SUM(V370:X370)</f>
        <v>0</v>
      </c>
      <c r="V370" s="399" t="s">
        <v>447</v>
      </c>
      <c r="W370" s="399" t="s">
        <v>447</v>
      </c>
      <c r="X370" s="399" t="s">
        <v>447</v>
      </c>
    </row>
    <row r="371" spans="1:24" ht="15">
      <c r="A371" s="340"/>
      <c r="B371" s="405"/>
      <c r="C371" s="404"/>
      <c r="D371" s="351"/>
      <c r="E371" s="346" t="s">
        <v>590</v>
      </c>
      <c r="F371" s="346" t="s">
        <v>538</v>
      </c>
      <c r="G371" s="346" t="s">
        <v>241</v>
      </c>
      <c r="H371" s="346" t="s">
        <v>519</v>
      </c>
      <c r="I371" s="401">
        <f>SUM(J371:L371)</f>
        <v>0</v>
      </c>
      <c r="J371" s="399" t="s">
        <v>447</v>
      </c>
      <c r="K371" s="399" t="s">
        <v>447</v>
      </c>
      <c r="L371" s="399" t="s">
        <v>447</v>
      </c>
      <c r="M371" s="401">
        <f>SUM(N371:P371)</f>
        <v>0</v>
      </c>
      <c r="N371" s="399" t="s">
        <v>447</v>
      </c>
      <c r="O371" s="399" t="s">
        <v>447</v>
      </c>
      <c r="P371" s="399" t="s">
        <v>447</v>
      </c>
      <c r="Q371" s="401">
        <f>SUM(R371:T371)</f>
        <v>0</v>
      </c>
      <c r="R371" s="399" t="s">
        <v>447</v>
      </c>
      <c r="S371" s="399" t="s">
        <v>447</v>
      </c>
      <c r="T371" s="399" t="s">
        <v>447</v>
      </c>
      <c r="U371" s="401">
        <f>SUM(V371:X371)</f>
        <v>0</v>
      </c>
      <c r="V371" s="399" t="s">
        <v>447</v>
      </c>
      <c r="W371" s="399" t="s">
        <v>447</v>
      </c>
      <c r="X371" s="399" t="s">
        <v>447</v>
      </c>
    </row>
    <row r="372" spans="1:24" ht="15">
      <c r="A372" s="340"/>
      <c r="B372" s="405"/>
      <c r="C372" s="404"/>
      <c r="D372" s="351"/>
      <c r="E372" s="346" t="s">
        <v>590</v>
      </c>
      <c r="F372" s="346" t="s">
        <v>538</v>
      </c>
      <c r="G372" s="346" t="s">
        <v>241</v>
      </c>
      <c r="H372" s="346" t="s">
        <v>518</v>
      </c>
      <c r="I372" s="401">
        <f>SUM(J372:L372)</f>
        <v>0</v>
      </c>
      <c r="J372" s="399" t="s">
        <v>447</v>
      </c>
      <c r="K372" s="399" t="s">
        <v>447</v>
      </c>
      <c r="L372" s="399" t="s">
        <v>447</v>
      </c>
      <c r="M372" s="401">
        <f>SUM(N372:P372)</f>
        <v>0</v>
      </c>
      <c r="N372" s="399" t="s">
        <v>447</v>
      </c>
      <c r="O372" s="399" t="s">
        <v>447</v>
      </c>
      <c r="P372" s="399" t="s">
        <v>447</v>
      </c>
      <c r="Q372" s="401">
        <f>SUM(R372:T372)</f>
        <v>0</v>
      </c>
      <c r="R372" s="399" t="s">
        <v>447</v>
      </c>
      <c r="S372" s="399" t="s">
        <v>447</v>
      </c>
      <c r="T372" s="399" t="s">
        <v>447</v>
      </c>
      <c r="U372" s="401">
        <f>SUM(V372:X372)</f>
        <v>0</v>
      </c>
      <c r="V372" s="399" t="s">
        <v>447</v>
      </c>
      <c r="W372" s="399" t="s">
        <v>447</v>
      </c>
      <c r="X372" s="399" t="s">
        <v>447</v>
      </c>
    </row>
    <row r="373" spans="1:24" ht="15">
      <c r="A373" s="340"/>
      <c r="B373" s="405"/>
      <c r="C373" s="404"/>
      <c r="D373" s="351"/>
      <c r="E373" s="346" t="s">
        <v>590</v>
      </c>
      <c r="F373" s="346" t="s">
        <v>538</v>
      </c>
      <c r="G373" s="346" t="s">
        <v>241</v>
      </c>
      <c r="H373" s="346" t="s">
        <v>367</v>
      </c>
      <c r="I373" s="401">
        <f>SUM(J373:L373)</f>
        <v>0</v>
      </c>
      <c r="J373" s="399" t="s">
        <v>447</v>
      </c>
      <c r="K373" s="399" t="s">
        <v>447</v>
      </c>
      <c r="L373" s="399" t="s">
        <v>447</v>
      </c>
      <c r="M373" s="401">
        <f>SUM(N373:P373)</f>
        <v>0</v>
      </c>
      <c r="N373" s="399" t="s">
        <v>447</v>
      </c>
      <c r="O373" s="399" t="s">
        <v>447</v>
      </c>
      <c r="P373" s="399" t="s">
        <v>447</v>
      </c>
      <c r="Q373" s="401">
        <f>SUM(R373:T373)</f>
        <v>0</v>
      </c>
      <c r="R373" s="399" t="s">
        <v>447</v>
      </c>
      <c r="S373" s="399" t="s">
        <v>447</v>
      </c>
      <c r="T373" s="399" t="s">
        <v>447</v>
      </c>
      <c r="U373" s="401">
        <f>SUM(V373:X373)</f>
        <v>0</v>
      </c>
      <c r="V373" s="399" t="s">
        <v>447</v>
      </c>
      <c r="W373" s="399" t="s">
        <v>447</v>
      </c>
      <c r="X373" s="399" t="s">
        <v>447</v>
      </c>
    </row>
    <row r="374" spans="1:24" ht="15">
      <c r="A374" s="340"/>
      <c r="B374" s="405"/>
      <c r="C374" s="404"/>
      <c r="D374" s="351"/>
      <c r="E374" s="346" t="s">
        <v>590</v>
      </c>
      <c r="F374" s="346" t="s">
        <v>538</v>
      </c>
      <c r="G374" s="346" t="s">
        <v>241</v>
      </c>
      <c r="H374" s="346" t="s">
        <v>366</v>
      </c>
      <c r="I374" s="401">
        <f>SUM(J374:L374)</f>
        <v>0</v>
      </c>
      <c r="J374" s="399" t="s">
        <v>447</v>
      </c>
      <c r="K374" s="399" t="s">
        <v>447</v>
      </c>
      <c r="L374" s="399" t="s">
        <v>447</v>
      </c>
      <c r="M374" s="401">
        <f>SUM(N374:P374)</f>
        <v>0</v>
      </c>
      <c r="N374" s="399" t="s">
        <v>447</v>
      </c>
      <c r="O374" s="399" t="s">
        <v>447</v>
      </c>
      <c r="P374" s="399" t="s">
        <v>447</v>
      </c>
      <c r="Q374" s="401">
        <f>SUM(R374:T374)</f>
        <v>0</v>
      </c>
      <c r="R374" s="399" t="s">
        <v>447</v>
      </c>
      <c r="S374" s="399" t="s">
        <v>447</v>
      </c>
      <c r="T374" s="399" t="s">
        <v>447</v>
      </c>
      <c r="U374" s="401">
        <f>SUM(V374:X374)</f>
        <v>0</v>
      </c>
      <c r="V374" s="399" t="s">
        <v>447</v>
      </c>
      <c r="W374" s="399" t="s">
        <v>447</v>
      </c>
      <c r="X374" s="399" t="s">
        <v>447</v>
      </c>
    </row>
    <row r="375" spans="1:24" ht="15">
      <c r="A375" s="340"/>
      <c r="B375" s="403"/>
      <c r="C375" s="402"/>
      <c r="D375" s="348"/>
      <c r="E375" s="346" t="s">
        <v>590</v>
      </c>
      <c r="F375" s="346" t="s">
        <v>538</v>
      </c>
      <c r="G375" s="346" t="s">
        <v>241</v>
      </c>
      <c r="H375" s="346" t="s">
        <v>365</v>
      </c>
      <c r="I375" s="401">
        <f>SUM(J375:L375)</f>
        <v>0</v>
      </c>
      <c r="J375" s="399" t="s">
        <v>447</v>
      </c>
      <c r="K375" s="399" t="s">
        <v>447</v>
      </c>
      <c r="L375" s="399" t="s">
        <v>447</v>
      </c>
      <c r="M375" s="401">
        <f>SUM(N375:P375)</f>
        <v>0</v>
      </c>
      <c r="N375" s="399" t="s">
        <v>447</v>
      </c>
      <c r="O375" s="399" t="s">
        <v>447</v>
      </c>
      <c r="P375" s="399" t="s">
        <v>447</v>
      </c>
      <c r="Q375" s="401">
        <f>SUM(R375:T375)</f>
        <v>0</v>
      </c>
      <c r="R375" s="399" t="s">
        <v>447</v>
      </c>
      <c r="S375" s="399" t="s">
        <v>447</v>
      </c>
      <c r="T375" s="399" t="s">
        <v>447</v>
      </c>
      <c r="U375" s="401">
        <f>SUM(V375:X375)</f>
        <v>0</v>
      </c>
      <c r="V375" s="399" t="s">
        <v>447</v>
      </c>
      <c r="W375" s="399" t="s">
        <v>447</v>
      </c>
      <c r="X375" s="399" t="s">
        <v>447</v>
      </c>
    </row>
    <row r="376" spans="1:24" ht="15">
      <c r="A376" s="340"/>
      <c r="B376" s="407" t="s">
        <v>589</v>
      </c>
      <c r="C376" s="406"/>
      <c r="D376" s="354" t="s">
        <v>588</v>
      </c>
      <c r="E376" s="346" t="s">
        <v>587</v>
      </c>
      <c r="F376" s="346" t="s">
        <v>538</v>
      </c>
      <c r="G376" s="346" t="s">
        <v>241</v>
      </c>
      <c r="H376" s="346" t="s">
        <v>541</v>
      </c>
      <c r="I376" s="401">
        <f>SUM(J376:L376)</f>
        <v>0</v>
      </c>
      <c r="J376" s="400" t="s">
        <v>447</v>
      </c>
      <c r="K376" s="400" t="s">
        <v>447</v>
      </c>
      <c r="L376" s="400" t="s">
        <v>447</v>
      </c>
      <c r="M376" s="401">
        <f>SUM(N376:P376)</f>
        <v>0</v>
      </c>
      <c r="N376" s="400" t="s">
        <v>447</v>
      </c>
      <c r="O376" s="400" t="s">
        <v>447</v>
      </c>
      <c r="P376" s="400" t="s">
        <v>447</v>
      </c>
      <c r="Q376" s="401">
        <f>SUM(R376:T376)</f>
        <v>0</v>
      </c>
      <c r="R376" s="400" t="s">
        <v>447</v>
      </c>
      <c r="S376" s="400" t="s">
        <v>447</v>
      </c>
      <c r="T376" s="400" t="s">
        <v>447</v>
      </c>
      <c r="U376" s="401">
        <f>SUM(V376:X376)</f>
        <v>0</v>
      </c>
      <c r="V376" s="400" t="s">
        <v>447</v>
      </c>
      <c r="W376" s="400" t="s">
        <v>447</v>
      </c>
      <c r="X376" s="400" t="s">
        <v>447</v>
      </c>
    </row>
    <row r="377" spans="1:24" ht="15">
      <c r="A377" s="340"/>
      <c r="B377" s="405"/>
      <c r="C377" s="404"/>
      <c r="D377" s="351"/>
      <c r="E377" s="346" t="s">
        <v>587</v>
      </c>
      <c r="F377" s="346" t="s">
        <v>538</v>
      </c>
      <c r="G377" s="346" t="s">
        <v>241</v>
      </c>
      <c r="H377" s="346" t="s">
        <v>291</v>
      </c>
      <c r="I377" s="401">
        <f>SUM(J377:L377)</f>
        <v>0</v>
      </c>
      <c r="J377" s="399" t="s">
        <v>447</v>
      </c>
      <c r="K377" s="399" t="s">
        <v>447</v>
      </c>
      <c r="L377" s="399" t="s">
        <v>447</v>
      </c>
      <c r="M377" s="401">
        <f>SUM(N377:P377)</f>
        <v>0</v>
      </c>
      <c r="N377" s="399" t="s">
        <v>447</v>
      </c>
      <c r="O377" s="399" t="s">
        <v>447</v>
      </c>
      <c r="P377" s="399" t="s">
        <v>447</v>
      </c>
      <c r="Q377" s="401">
        <f>SUM(R377:T377)</f>
        <v>0</v>
      </c>
      <c r="R377" s="399" t="s">
        <v>447</v>
      </c>
      <c r="S377" s="399" t="s">
        <v>447</v>
      </c>
      <c r="T377" s="399" t="s">
        <v>447</v>
      </c>
      <c r="U377" s="401">
        <f>SUM(V377:X377)</f>
        <v>0</v>
      </c>
      <c r="V377" s="399" t="s">
        <v>447</v>
      </c>
      <c r="W377" s="399" t="s">
        <v>447</v>
      </c>
      <c r="X377" s="399" t="s">
        <v>447</v>
      </c>
    </row>
    <row r="378" spans="1:24" ht="15">
      <c r="A378" s="340"/>
      <c r="B378" s="405"/>
      <c r="C378" s="404"/>
      <c r="D378" s="351"/>
      <c r="E378" s="346" t="s">
        <v>587</v>
      </c>
      <c r="F378" s="346" t="s">
        <v>538</v>
      </c>
      <c r="G378" s="346" t="s">
        <v>241</v>
      </c>
      <c r="H378" s="346" t="s">
        <v>540</v>
      </c>
      <c r="I378" s="401">
        <f>SUM(J378:L378)</f>
        <v>0</v>
      </c>
      <c r="J378" s="399" t="s">
        <v>447</v>
      </c>
      <c r="K378" s="399" t="s">
        <v>447</v>
      </c>
      <c r="L378" s="399" t="s">
        <v>447</v>
      </c>
      <c r="M378" s="401">
        <f>SUM(N378:P378)</f>
        <v>0</v>
      </c>
      <c r="N378" s="399" t="s">
        <v>447</v>
      </c>
      <c r="O378" s="399" t="s">
        <v>447</v>
      </c>
      <c r="P378" s="399" t="s">
        <v>447</v>
      </c>
      <c r="Q378" s="401">
        <f>SUM(R378:T378)</f>
        <v>0</v>
      </c>
      <c r="R378" s="399" t="s">
        <v>447</v>
      </c>
      <c r="S378" s="399" t="s">
        <v>447</v>
      </c>
      <c r="T378" s="399" t="s">
        <v>447</v>
      </c>
      <c r="U378" s="401">
        <f>SUM(V378:X378)</f>
        <v>0</v>
      </c>
      <c r="V378" s="399" t="s">
        <v>447</v>
      </c>
      <c r="W378" s="399" t="s">
        <v>447</v>
      </c>
      <c r="X378" s="399" t="s">
        <v>447</v>
      </c>
    </row>
    <row r="379" spans="1:24" ht="15">
      <c r="A379" s="340"/>
      <c r="B379" s="405"/>
      <c r="C379" s="404"/>
      <c r="D379" s="351"/>
      <c r="E379" s="346" t="s">
        <v>587</v>
      </c>
      <c r="F379" s="346" t="s">
        <v>538</v>
      </c>
      <c r="G379" s="346" t="s">
        <v>241</v>
      </c>
      <c r="H379" s="346" t="s">
        <v>519</v>
      </c>
      <c r="I379" s="401">
        <f>SUM(J379:L379)</f>
        <v>0</v>
      </c>
      <c r="J379" s="399" t="s">
        <v>447</v>
      </c>
      <c r="K379" s="399" t="s">
        <v>447</v>
      </c>
      <c r="L379" s="399" t="s">
        <v>447</v>
      </c>
      <c r="M379" s="401">
        <f>SUM(N379:P379)</f>
        <v>0</v>
      </c>
      <c r="N379" s="399" t="s">
        <v>447</v>
      </c>
      <c r="O379" s="399" t="s">
        <v>447</v>
      </c>
      <c r="P379" s="399" t="s">
        <v>447</v>
      </c>
      <c r="Q379" s="401">
        <f>SUM(R379:T379)</f>
        <v>0</v>
      </c>
      <c r="R379" s="399" t="s">
        <v>447</v>
      </c>
      <c r="S379" s="399" t="s">
        <v>447</v>
      </c>
      <c r="T379" s="399" t="s">
        <v>447</v>
      </c>
      <c r="U379" s="401">
        <f>SUM(V379:X379)</f>
        <v>0</v>
      </c>
      <c r="V379" s="399" t="s">
        <v>447</v>
      </c>
      <c r="W379" s="399" t="s">
        <v>447</v>
      </c>
      <c r="X379" s="399" t="s">
        <v>447</v>
      </c>
    </row>
    <row r="380" spans="1:24" ht="15">
      <c r="A380" s="340"/>
      <c r="B380" s="405"/>
      <c r="C380" s="404"/>
      <c r="D380" s="351"/>
      <c r="E380" s="346" t="s">
        <v>587</v>
      </c>
      <c r="F380" s="346" t="s">
        <v>538</v>
      </c>
      <c r="G380" s="346" t="s">
        <v>241</v>
      </c>
      <c r="H380" s="346" t="s">
        <v>518</v>
      </c>
      <c r="I380" s="401">
        <f>SUM(J380:L380)</f>
        <v>0</v>
      </c>
      <c r="J380" s="399" t="s">
        <v>447</v>
      </c>
      <c r="K380" s="399" t="s">
        <v>447</v>
      </c>
      <c r="L380" s="399" t="s">
        <v>447</v>
      </c>
      <c r="M380" s="401">
        <f>SUM(N380:P380)</f>
        <v>0</v>
      </c>
      <c r="N380" s="399" t="s">
        <v>447</v>
      </c>
      <c r="O380" s="399" t="s">
        <v>447</v>
      </c>
      <c r="P380" s="399" t="s">
        <v>447</v>
      </c>
      <c r="Q380" s="401">
        <f>SUM(R380:T380)</f>
        <v>0</v>
      </c>
      <c r="R380" s="399" t="s">
        <v>447</v>
      </c>
      <c r="S380" s="399" t="s">
        <v>447</v>
      </c>
      <c r="T380" s="399" t="s">
        <v>447</v>
      </c>
      <c r="U380" s="401">
        <f>SUM(V380:X380)</f>
        <v>0</v>
      </c>
      <c r="V380" s="399" t="s">
        <v>447</v>
      </c>
      <c r="W380" s="399" t="s">
        <v>447</v>
      </c>
      <c r="X380" s="399" t="s">
        <v>447</v>
      </c>
    </row>
    <row r="381" spans="1:24" ht="15">
      <c r="A381" s="340"/>
      <c r="B381" s="405"/>
      <c r="C381" s="404"/>
      <c r="D381" s="351"/>
      <c r="E381" s="346" t="s">
        <v>587</v>
      </c>
      <c r="F381" s="346" t="s">
        <v>538</v>
      </c>
      <c r="G381" s="346" t="s">
        <v>241</v>
      </c>
      <c r="H381" s="346" t="s">
        <v>367</v>
      </c>
      <c r="I381" s="401">
        <f>SUM(J381:L381)</f>
        <v>0</v>
      </c>
      <c r="J381" s="399" t="s">
        <v>447</v>
      </c>
      <c r="K381" s="399" t="s">
        <v>447</v>
      </c>
      <c r="L381" s="399" t="s">
        <v>447</v>
      </c>
      <c r="M381" s="401">
        <f>SUM(N381:P381)</f>
        <v>0</v>
      </c>
      <c r="N381" s="399" t="s">
        <v>447</v>
      </c>
      <c r="O381" s="399" t="s">
        <v>447</v>
      </c>
      <c r="P381" s="399" t="s">
        <v>447</v>
      </c>
      <c r="Q381" s="401">
        <f>SUM(R381:T381)</f>
        <v>0</v>
      </c>
      <c r="R381" s="399" t="s">
        <v>447</v>
      </c>
      <c r="S381" s="399" t="s">
        <v>447</v>
      </c>
      <c r="T381" s="399" t="s">
        <v>447</v>
      </c>
      <c r="U381" s="401">
        <f>SUM(V381:X381)</f>
        <v>0</v>
      </c>
      <c r="V381" s="399" t="s">
        <v>447</v>
      </c>
      <c r="W381" s="399" t="s">
        <v>447</v>
      </c>
      <c r="X381" s="399" t="s">
        <v>447</v>
      </c>
    </row>
    <row r="382" spans="1:24" ht="15">
      <c r="A382" s="340"/>
      <c r="B382" s="405"/>
      <c r="C382" s="404"/>
      <c r="D382" s="351"/>
      <c r="E382" s="346" t="s">
        <v>587</v>
      </c>
      <c r="F382" s="346" t="s">
        <v>538</v>
      </c>
      <c r="G382" s="346" t="s">
        <v>241</v>
      </c>
      <c r="H382" s="346" t="s">
        <v>366</v>
      </c>
      <c r="I382" s="401">
        <f>SUM(J382:L382)</f>
        <v>0</v>
      </c>
      <c r="J382" s="399" t="s">
        <v>447</v>
      </c>
      <c r="K382" s="399" t="s">
        <v>447</v>
      </c>
      <c r="L382" s="399" t="s">
        <v>447</v>
      </c>
      <c r="M382" s="401">
        <f>SUM(N382:P382)</f>
        <v>0</v>
      </c>
      <c r="N382" s="399" t="s">
        <v>447</v>
      </c>
      <c r="O382" s="399" t="s">
        <v>447</v>
      </c>
      <c r="P382" s="399" t="s">
        <v>447</v>
      </c>
      <c r="Q382" s="401">
        <f>SUM(R382:T382)</f>
        <v>0</v>
      </c>
      <c r="R382" s="399" t="s">
        <v>447</v>
      </c>
      <c r="S382" s="399" t="s">
        <v>447</v>
      </c>
      <c r="T382" s="399" t="s">
        <v>447</v>
      </c>
      <c r="U382" s="401">
        <f>SUM(V382:X382)</f>
        <v>0</v>
      </c>
      <c r="V382" s="399" t="s">
        <v>447</v>
      </c>
      <c r="W382" s="399" t="s">
        <v>447</v>
      </c>
      <c r="X382" s="399" t="s">
        <v>447</v>
      </c>
    </row>
    <row r="383" spans="1:24" ht="15">
      <c r="A383" s="340"/>
      <c r="B383" s="403"/>
      <c r="C383" s="402"/>
      <c r="D383" s="348"/>
      <c r="E383" s="346" t="s">
        <v>587</v>
      </c>
      <c r="F383" s="346" t="s">
        <v>538</v>
      </c>
      <c r="G383" s="346" t="s">
        <v>241</v>
      </c>
      <c r="H383" s="346" t="s">
        <v>365</v>
      </c>
      <c r="I383" s="401">
        <f>SUM(J383:L383)</f>
        <v>0</v>
      </c>
      <c r="J383" s="399" t="s">
        <v>447</v>
      </c>
      <c r="K383" s="399" t="s">
        <v>447</v>
      </c>
      <c r="L383" s="399" t="s">
        <v>447</v>
      </c>
      <c r="M383" s="401">
        <f>SUM(N383:P383)</f>
        <v>0</v>
      </c>
      <c r="N383" s="399" t="s">
        <v>447</v>
      </c>
      <c r="O383" s="399" t="s">
        <v>447</v>
      </c>
      <c r="P383" s="399" t="s">
        <v>447</v>
      </c>
      <c r="Q383" s="401">
        <f>SUM(R383:T383)</f>
        <v>0</v>
      </c>
      <c r="R383" s="399" t="s">
        <v>447</v>
      </c>
      <c r="S383" s="399" t="s">
        <v>447</v>
      </c>
      <c r="T383" s="399" t="s">
        <v>447</v>
      </c>
      <c r="U383" s="401">
        <f>SUM(V383:X383)</f>
        <v>0</v>
      </c>
      <c r="V383" s="399" t="s">
        <v>447</v>
      </c>
      <c r="W383" s="399" t="s">
        <v>447</v>
      </c>
      <c r="X383" s="399" t="s">
        <v>447</v>
      </c>
    </row>
    <row r="384" spans="1:24" ht="15">
      <c r="A384" s="340"/>
      <c r="B384" s="407" t="s">
        <v>586</v>
      </c>
      <c r="C384" s="406"/>
      <c r="D384" s="354" t="s">
        <v>585</v>
      </c>
      <c r="E384" s="346" t="s">
        <v>584</v>
      </c>
      <c r="F384" s="346" t="s">
        <v>538</v>
      </c>
      <c r="G384" s="346" t="s">
        <v>241</v>
      </c>
      <c r="H384" s="346" t="s">
        <v>541</v>
      </c>
      <c r="I384" s="401">
        <f>SUM(J384:L384)</f>
        <v>0</v>
      </c>
      <c r="J384" s="400" t="s">
        <v>447</v>
      </c>
      <c r="K384" s="400" t="s">
        <v>447</v>
      </c>
      <c r="L384" s="400" t="s">
        <v>447</v>
      </c>
      <c r="M384" s="401">
        <f>SUM(N384:P384)</f>
        <v>0</v>
      </c>
      <c r="N384" s="400" t="s">
        <v>447</v>
      </c>
      <c r="O384" s="400" t="s">
        <v>447</v>
      </c>
      <c r="P384" s="400" t="s">
        <v>447</v>
      </c>
      <c r="Q384" s="401">
        <f>SUM(R384:T384)</f>
        <v>0</v>
      </c>
      <c r="R384" s="400" t="s">
        <v>447</v>
      </c>
      <c r="S384" s="400" t="s">
        <v>447</v>
      </c>
      <c r="T384" s="400" t="s">
        <v>447</v>
      </c>
      <c r="U384" s="401">
        <f>SUM(V384:X384)</f>
        <v>0</v>
      </c>
      <c r="V384" s="400" t="s">
        <v>447</v>
      </c>
      <c r="W384" s="400" t="s">
        <v>447</v>
      </c>
      <c r="X384" s="400" t="s">
        <v>447</v>
      </c>
    </row>
    <row r="385" spans="1:24" ht="15">
      <c r="A385" s="340"/>
      <c r="B385" s="405"/>
      <c r="C385" s="404"/>
      <c r="D385" s="351"/>
      <c r="E385" s="346" t="s">
        <v>584</v>
      </c>
      <c r="F385" s="346" t="s">
        <v>538</v>
      </c>
      <c r="G385" s="346" t="s">
        <v>241</v>
      </c>
      <c r="H385" s="346" t="s">
        <v>291</v>
      </c>
      <c r="I385" s="401">
        <f>SUM(J385:L385)</f>
        <v>0</v>
      </c>
      <c r="J385" s="399" t="s">
        <v>447</v>
      </c>
      <c r="K385" s="399" t="s">
        <v>447</v>
      </c>
      <c r="L385" s="399" t="s">
        <v>447</v>
      </c>
      <c r="M385" s="401">
        <f>SUM(N385:P385)</f>
        <v>0</v>
      </c>
      <c r="N385" s="399" t="s">
        <v>447</v>
      </c>
      <c r="O385" s="399" t="s">
        <v>447</v>
      </c>
      <c r="P385" s="399" t="s">
        <v>447</v>
      </c>
      <c r="Q385" s="401">
        <f>SUM(R385:T385)</f>
        <v>0</v>
      </c>
      <c r="R385" s="399" t="s">
        <v>447</v>
      </c>
      <c r="S385" s="399" t="s">
        <v>447</v>
      </c>
      <c r="T385" s="399" t="s">
        <v>447</v>
      </c>
      <c r="U385" s="401">
        <f>SUM(V385:X385)</f>
        <v>0</v>
      </c>
      <c r="V385" s="399" t="s">
        <v>447</v>
      </c>
      <c r="W385" s="399" t="s">
        <v>447</v>
      </c>
      <c r="X385" s="399" t="s">
        <v>447</v>
      </c>
    </row>
    <row r="386" spans="1:24" ht="15">
      <c r="A386" s="340"/>
      <c r="B386" s="405"/>
      <c r="C386" s="404"/>
      <c r="D386" s="351"/>
      <c r="E386" s="346" t="s">
        <v>584</v>
      </c>
      <c r="F386" s="346" t="s">
        <v>538</v>
      </c>
      <c r="G386" s="346" t="s">
        <v>241</v>
      </c>
      <c r="H386" s="346" t="s">
        <v>540</v>
      </c>
      <c r="I386" s="401">
        <f>SUM(J386:L386)</f>
        <v>0</v>
      </c>
      <c r="J386" s="399" t="s">
        <v>447</v>
      </c>
      <c r="K386" s="399" t="s">
        <v>447</v>
      </c>
      <c r="L386" s="399" t="s">
        <v>447</v>
      </c>
      <c r="M386" s="401">
        <f>SUM(N386:P386)</f>
        <v>0</v>
      </c>
      <c r="N386" s="399" t="s">
        <v>447</v>
      </c>
      <c r="O386" s="399" t="s">
        <v>447</v>
      </c>
      <c r="P386" s="399" t="s">
        <v>447</v>
      </c>
      <c r="Q386" s="401">
        <f>SUM(R386:T386)</f>
        <v>0</v>
      </c>
      <c r="R386" s="399" t="s">
        <v>447</v>
      </c>
      <c r="S386" s="399" t="s">
        <v>447</v>
      </c>
      <c r="T386" s="399" t="s">
        <v>447</v>
      </c>
      <c r="U386" s="401">
        <f>SUM(V386:X386)</f>
        <v>0</v>
      </c>
      <c r="V386" s="399" t="s">
        <v>447</v>
      </c>
      <c r="W386" s="399" t="s">
        <v>447</v>
      </c>
      <c r="X386" s="399" t="s">
        <v>447</v>
      </c>
    </row>
    <row r="387" spans="1:24" ht="15">
      <c r="A387" s="340"/>
      <c r="B387" s="405"/>
      <c r="C387" s="404"/>
      <c r="D387" s="351"/>
      <c r="E387" s="346" t="s">
        <v>584</v>
      </c>
      <c r="F387" s="346" t="s">
        <v>538</v>
      </c>
      <c r="G387" s="346" t="s">
        <v>241</v>
      </c>
      <c r="H387" s="346" t="s">
        <v>519</v>
      </c>
      <c r="I387" s="401">
        <f>SUM(J387:L387)</f>
        <v>0</v>
      </c>
      <c r="J387" s="399" t="s">
        <v>447</v>
      </c>
      <c r="K387" s="399" t="s">
        <v>447</v>
      </c>
      <c r="L387" s="399" t="s">
        <v>447</v>
      </c>
      <c r="M387" s="401">
        <f>SUM(N387:P387)</f>
        <v>0</v>
      </c>
      <c r="N387" s="399" t="s">
        <v>447</v>
      </c>
      <c r="O387" s="399" t="s">
        <v>447</v>
      </c>
      <c r="P387" s="399" t="s">
        <v>447</v>
      </c>
      <c r="Q387" s="401">
        <f>SUM(R387:T387)</f>
        <v>0</v>
      </c>
      <c r="R387" s="399" t="s">
        <v>447</v>
      </c>
      <c r="S387" s="399" t="s">
        <v>447</v>
      </c>
      <c r="T387" s="399" t="s">
        <v>447</v>
      </c>
      <c r="U387" s="401">
        <f>SUM(V387:X387)</f>
        <v>0</v>
      </c>
      <c r="V387" s="399" t="s">
        <v>447</v>
      </c>
      <c r="W387" s="399" t="s">
        <v>447</v>
      </c>
      <c r="X387" s="399" t="s">
        <v>447</v>
      </c>
    </row>
    <row r="388" spans="1:24" ht="15">
      <c r="A388" s="340"/>
      <c r="B388" s="405"/>
      <c r="C388" s="404"/>
      <c r="D388" s="351"/>
      <c r="E388" s="346" t="s">
        <v>584</v>
      </c>
      <c r="F388" s="346" t="s">
        <v>538</v>
      </c>
      <c r="G388" s="346" t="s">
        <v>241</v>
      </c>
      <c r="H388" s="346" t="s">
        <v>518</v>
      </c>
      <c r="I388" s="401">
        <f>SUM(J388:L388)</f>
        <v>0</v>
      </c>
      <c r="J388" s="399" t="s">
        <v>447</v>
      </c>
      <c r="K388" s="399" t="s">
        <v>447</v>
      </c>
      <c r="L388" s="399" t="s">
        <v>447</v>
      </c>
      <c r="M388" s="401">
        <f>SUM(N388:P388)</f>
        <v>0</v>
      </c>
      <c r="N388" s="399" t="s">
        <v>447</v>
      </c>
      <c r="O388" s="399" t="s">
        <v>447</v>
      </c>
      <c r="P388" s="399" t="s">
        <v>447</v>
      </c>
      <c r="Q388" s="401">
        <f>SUM(R388:T388)</f>
        <v>0</v>
      </c>
      <c r="R388" s="399" t="s">
        <v>447</v>
      </c>
      <c r="S388" s="399" t="s">
        <v>447</v>
      </c>
      <c r="T388" s="399" t="s">
        <v>447</v>
      </c>
      <c r="U388" s="401">
        <f>SUM(V388:X388)</f>
        <v>0</v>
      </c>
      <c r="V388" s="399" t="s">
        <v>447</v>
      </c>
      <c r="W388" s="399" t="s">
        <v>447</v>
      </c>
      <c r="X388" s="399" t="s">
        <v>447</v>
      </c>
    </row>
    <row r="389" spans="1:24" ht="15">
      <c r="A389" s="340"/>
      <c r="B389" s="405"/>
      <c r="C389" s="404"/>
      <c r="D389" s="351"/>
      <c r="E389" s="346" t="s">
        <v>584</v>
      </c>
      <c r="F389" s="346" t="s">
        <v>538</v>
      </c>
      <c r="G389" s="346" t="s">
        <v>241</v>
      </c>
      <c r="H389" s="346" t="s">
        <v>367</v>
      </c>
      <c r="I389" s="401">
        <f>SUM(J389:L389)</f>
        <v>0</v>
      </c>
      <c r="J389" s="399" t="s">
        <v>447</v>
      </c>
      <c r="K389" s="399" t="s">
        <v>447</v>
      </c>
      <c r="L389" s="399" t="s">
        <v>447</v>
      </c>
      <c r="M389" s="401">
        <f>SUM(N389:P389)</f>
        <v>0</v>
      </c>
      <c r="N389" s="399" t="s">
        <v>447</v>
      </c>
      <c r="O389" s="399" t="s">
        <v>447</v>
      </c>
      <c r="P389" s="399" t="s">
        <v>447</v>
      </c>
      <c r="Q389" s="401">
        <f>SUM(R389:T389)</f>
        <v>0</v>
      </c>
      <c r="R389" s="399" t="s">
        <v>447</v>
      </c>
      <c r="S389" s="399" t="s">
        <v>447</v>
      </c>
      <c r="T389" s="399" t="s">
        <v>447</v>
      </c>
      <c r="U389" s="401">
        <f>SUM(V389:X389)</f>
        <v>0</v>
      </c>
      <c r="V389" s="399" t="s">
        <v>447</v>
      </c>
      <c r="W389" s="399" t="s">
        <v>447</v>
      </c>
      <c r="X389" s="399" t="s">
        <v>447</v>
      </c>
    </row>
    <row r="390" spans="1:24" ht="15">
      <c r="A390" s="340"/>
      <c r="B390" s="405"/>
      <c r="C390" s="404"/>
      <c r="D390" s="351"/>
      <c r="E390" s="346" t="s">
        <v>584</v>
      </c>
      <c r="F390" s="346" t="s">
        <v>538</v>
      </c>
      <c r="G390" s="346" t="s">
        <v>241</v>
      </c>
      <c r="H390" s="346" t="s">
        <v>366</v>
      </c>
      <c r="I390" s="401">
        <f>SUM(J390:L390)</f>
        <v>0</v>
      </c>
      <c r="J390" s="399" t="s">
        <v>447</v>
      </c>
      <c r="K390" s="399" t="s">
        <v>447</v>
      </c>
      <c r="L390" s="399" t="s">
        <v>447</v>
      </c>
      <c r="M390" s="401">
        <f>SUM(N390:P390)</f>
        <v>0</v>
      </c>
      <c r="N390" s="399" t="s">
        <v>447</v>
      </c>
      <c r="O390" s="399" t="s">
        <v>447</v>
      </c>
      <c r="P390" s="399" t="s">
        <v>447</v>
      </c>
      <c r="Q390" s="401">
        <f>SUM(R390:T390)</f>
        <v>0</v>
      </c>
      <c r="R390" s="399" t="s">
        <v>447</v>
      </c>
      <c r="S390" s="399" t="s">
        <v>447</v>
      </c>
      <c r="T390" s="399" t="s">
        <v>447</v>
      </c>
      <c r="U390" s="401">
        <f>SUM(V390:X390)</f>
        <v>0</v>
      </c>
      <c r="V390" s="399" t="s">
        <v>447</v>
      </c>
      <c r="W390" s="399" t="s">
        <v>447</v>
      </c>
      <c r="X390" s="399" t="s">
        <v>447</v>
      </c>
    </row>
    <row r="391" spans="1:24" ht="15">
      <c r="A391" s="340"/>
      <c r="B391" s="403"/>
      <c r="C391" s="402"/>
      <c r="D391" s="348"/>
      <c r="E391" s="346" t="s">
        <v>584</v>
      </c>
      <c r="F391" s="346" t="s">
        <v>538</v>
      </c>
      <c r="G391" s="346" t="s">
        <v>241</v>
      </c>
      <c r="H391" s="346" t="s">
        <v>365</v>
      </c>
      <c r="I391" s="401">
        <f>SUM(J391:L391)</f>
        <v>0</v>
      </c>
      <c r="J391" s="399" t="s">
        <v>447</v>
      </c>
      <c r="K391" s="399" t="s">
        <v>447</v>
      </c>
      <c r="L391" s="399" t="s">
        <v>447</v>
      </c>
      <c r="M391" s="401">
        <f>SUM(N391:P391)</f>
        <v>0</v>
      </c>
      <c r="N391" s="399" t="s">
        <v>447</v>
      </c>
      <c r="O391" s="399" t="s">
        <v>447</v>
      </c>
      <c r="P391" s="399" t="s">
        <v>447</v>
      </c>
      <c r="Q391" s="401">
        <f>SUM(R391:T391)</f>
        <v>0</v>
      </c>
      <c r="R391" s="399" t="s">
        <v>447</v>
      </c>
      <c r="S391" s="399" t="s">
        <v>447</v>
      </c>
      <c r="T391" s="399" t="s">
        <v>447</v>
      </c>
      <c r="U391" s="401">
        <f>SUM(V391:X391)</f>
        <v>0</v>
      </c>
      <c r="V391" s="399" t="s">
        <v>447</v>
      </c>
      <c r="W391" s="399" t="s">
        <v>447</v>
      </c>
      <c r="X391" s="399" t="s">
        <v>447</v>
      </c>
    </row>
    <row r="392" spans="1:24" ht="15">
      <c r="A392" s="340"/>
      <c r="B392" s="407" t="s">
        <v>583</v>
      </c>
      <c r="C392" s="406"/>
      <c r="D392" s="354" t="s">
        <v>582</v>
      </c>
      <c r="E392" s="346" t="s">
        <v>581</v>
      </c>
      <c r="F392" s="346" t="s">
        <v>538</v>
      </c>
      <c r="G392" s="346" t="s">
        <v>241</v>
      </c>
      <c r="H392" s="346" t="s">
        <v>541</v>
      </c>
      <c r="I392" s="401">
        <f>SUM(J392:L392)</f>
        <v>0</v>
      </c>
      <c r="J392" s="400" t="s">
        <v>447</v>
      </c>
      <c r="K392" s="400" t="s">
        <v>447</v>
      </c>
      <c r="L392" s="400" t="s">
        <v>447</v>
      </c>
      <c r="M392" s="401">
        <f>SUM(N392:P392)</f>
        <v>0</v>
      </c>
      <c r="N392" s="400" t="s">
        <v>447</v>
      </c>
      <c r="O392" s="400" t="s">
        <v>447</v>
      </c>
      <c r="P392" s="400" t="s">
        <v>447</v>
      </c>
      <c r="Q392" s="401">
        <f>SUM(R392:T392)</f>
        <v>0</v>
      </c>
      <c r="R392" s="400" t="s">
        <v>447</v>
      </c>
      <c r="S392" s="400" t="s">
        <v>447</v>
      </c>
      <c r="T392" s="400" t="s">
        <v>447</v>
      </c>
      <c r="U392" s="401">
        <f>SUM(V392:X392)</f>
        <v>0</v>
      </c>
      <c r="V392" s="400" t="s">
        <v>447</v>
      </c>
      <c r="W392" s="400" t="s">
        <v>447</v>
      </c>
      <c r="X392" s="400" t="s">
        <v>447</v>
      </c>
    </row>
    <row r="393" spans="1:24" ht="15">
      <c r="A393" s="340"/>
      <c r="B393" s="405"/>
      <c r="C393" s="404"/>
      <c r="D393" s="351"/>
      <c r="E393" s="346" t="s">
        <v>581</v>
      </c>
      <c r="F393" s="346" t="s">
        <v>538</v>
      </c>
      <c r="G393" s="346" t="s">
        <v>241</v>
      </c>
      <c r="H393" s="346" t="s">
        <v>291</v>
      </c>
      <c r="I393" s="401">
        <f>SUM(J393:L393)</f>
        <v>0</v>
      </c>
      <c r="J393" s="399" t="s">
        <v>447</v>
      </c>
      <c r="K393" s="399" t="s">
        <v>447</v>
      </c>
      <c r="L393" s="399" t="s">
        <v>447</v>
      </c>
      <c r="M393" s="401">
        <f>SUM(N393:P393)</f>
        <v>0</v>
      </c>
      <c r="N393" s="399" t="s">
        <v>447</v>
      </c>
      <c r="O393" s="399" t="s">
        <v>447</v>
      </c>
      <c r="P393" s="399" t="s">
        <v>447</v>
      </c>
      <c r="Q393" s="401">
        <f>SUM(R393:T393)</f>
        <v>0</v>
      </c>
      <c r="R393" s="399" t="s">
        <v>447</v>
      </c>
      <c r="S393" s="399" t="s">
        <v>447</v>
      </c>
      <c r="T393" s="399" t="s">
        <v>447</v>
      </c>
      <c r="U393" s="401">
        <f>SUM(V393:X393)</f>
        <v>0</v>
      </c>
      <c r="V393" s="399" t="s">
        <v>447</v>
      </c>
      <c r="W393" s="399" t="s">
        <v>447</v>
      </c>
      <c r="X393" s="399" t="s">
        <v>447</v>
      </c>
    </row>
    <row r="394" spans="1:24" ht="15">
      <c r="A394" s="340"/>
      <c r="B394" s="405"/>
      <c r="C394" s="404"/>
      <c r="D394" s="351"/>
      <c r="E394" s="346" t="s">
        <v>581</v>
      </c>
      <c r="F394" s="346" t="s">
        <v>538</v>
      </c>
      <c r="G394" s="346" t="s">
        <v>241</v>
      </c>
      <c r="H394" s="346" t="s">
        <v>540</v>
      </c>
      <c r="I394" s="401">
        <f>SUM(J394:L394)</f>
        <v>0</v>
      </c>
      <c r="J394" s="399" t="s">
        <v>447</v>
      </c>
      <c r="K394" s="399" t="s">
        <v>447</v>
      </c>
      <c r="L394" s="399" t="s">
        <v>447</v>
      </c>
      <c r="M394" s="401">
        <f>SUM(N394:P394)</f>
        <v>0</v>
      </c>
      <c r="N394" s="399" t="s">
        <v>447</v>
      </c>
      <c r="O394" s="399" t="s">
        <v>447</v>
      </c>
      <c r="P394" s="399" t="s">
        <v>447</v>
      </c>
      <c r="Q394" s="401">
        <f>SUM(R394:T394)</f>
        <v>0</v>
      </c>
      <c r="R394" s="399" t="s">
        <v>447</v>
      </c>
      <c r="S394" s="399" t="s">
        <v>447</v>
      </c>
      <c r="T394" s="399" t="s">
        <v>447</v>
      </c>
      <c r="U394" s="401">
        <f>SUM(V394:X394)</f>
        <v>0</v>
      </c>
      <c r="V394" s="399" t="s">
        <v>447</v>
      </c>
      <c r="W394" s="399" t="s">
        <v>447</v>
      </c>
      <c r="X394" s="399" t="s">
        <v>447</v>
      </c>
    </row>
    <row r="395" spans="1:24" ht="15">
      <c r="A395" s="340"/>
      <c r="B395" s="405"/>
      <c r="C395" s="404"/>
      <c r="D395" s="351"/>
      <c r="E395" s="346" t="s">
        <v>581</v>
      </c>
      <c r="F395" s="346" t="s">
        <v>538</v>
      </c>
      <c r="G395" s="346" t="s">
        <v>241</v>
      </c>
      <c r="H395" s="346" t="s">
        <v>519</v>
      </c>
      <c r="I395" s="401">
        <f>SUM(J395:L395)</f>
        <v>0</v>
      </c>
      <c r="J395" s="399" t="s">
        <v>447</v>
      </c>
      <c r="K395" s="399" t="s">
        <v>447</v>
      </c>
      <c r="L395" s="399" t="s">
        <v>447</v>
      </c>
      <c r="M395" s="401">
        <f>SUM(N395:P395)</f>
        <v>0</v>
      </c>
      <c r="N395" s="399" t="s">
        <v>447</v>
      </c>
      <c r="O395" s="399" t="s">
        <v>447</v>
      </c>
      <c r="P395" s="399" t="s">
        <v>447</v>
      </c>
      <c r="Q395" s="401">
        <f>SUM(R395:T395)</f>
        <v>0</v>
      </c>
      <c r="R395" s="399" t="s">
        <v>447</v>
      </c>
      <c r="S395" s="399" t="s">
        <v>447</v>
      </c>
      <c r="T395" s="399" t="s">
        <v>447</v>
      </c>
      <c r="U395" s="401">
        <f>SUM(V395:X395)</f>
        <v>0</v>
      </c>
      <c r="V395" s="399" t="s">
        <v>447</v>
      </c>
      <c r="W395" s="399" t="s">
        <v>447</v>
      </c>
      <c r="X395" s="399" t="s">
        <v>447</v>
      </c>
    </row>
    <row r="396" spans="1:24" ht="15">
      <c r="A396" s="340"/>
      <c r="B396" s="405"/>
      <c r="C396" s="404"/>
      <c r="D396" s="351"/>
      <c r="E396" s="346" t="s">
        <v>581</v>
      </c>
      <c r="F396" s="346" t="s">
        <v>538</v>
      </c>
      <c r="G396" s="346" t="s">
        <v>241</v>
      </c>
      <c r="H396" s="346" t="s">
        <v>518</v>
      </c>
      <c r="I396" s="401">
        <f>SUM(J396:L396)</f>
        <v>0</v>
      </c>
      <c r="J396" s="399" t="s">
        <v>447</v>
      </c>
      <c r="K396" s="399" t="s">
        <v>447</v>
      </c>
      <c r="L396" s="399" t="s">
        <v>447</v>
      </c>
      <c r="M396" s="401">
        <f>SUM(N396:P396)</f>
        <v>0</v>
      </c>
      <c r="N396" s="399" t="s">
        <v>447</v>
      </c>
      <c r="O396" s="399" t="s">
        <v>447</v>
      </c>
      <c r="P396" s="399" t="s">
        <v>447</v>
      </c>
      <c r="Q396" s="401">
        <f>SUM(R396:T396)</f>
        <v>0</v>
      </c>
      <c r="R396" s="399" t="s">
        <v>447</v>
      </c>
      <c r="S396" s="399" t="s">
        <v>447</v>
      </c>
      <c r="T396" s="399" t="s">
        <v>447</v>
      </c>
      <c r="U396" s="401">
        <f>SUM(V396:X396)</f>
        <v>0</v>
      </c>
      <c r="V396" s="399" t="s">
        <v>447</v>
      </c>
      <c r="W396" s="399" t="s">
        <v>447</v>
      </c>
      <c r="X396" s="399" t="s">
        <v>447</v>
      </c>
    </row>
    <row r="397" spans="1:24" ht="15">
      <c r="A397" s="340"/>
      <c r="B397" s="405"/>
      <c r="C397" s="404"/>
      <c r="D397" s="351"/>
      <c r="E397" s="346" t="s">
        <v>581</v>
      </c>
      <c r="F397" s="346" t="s">
        <v>538</v>
      </c>
      <c r="G397" s="346" t="s">
        <v>241</v>
      </c>
      <c r="H397" s="346" t="s">
        <v>367</v>
      </c>
      <c r="I397" s="401">
        <f>SUM(J397:L397)</f>
        <v>0</v>
      </c>
      <c r="J397" s="399" t="s">
        <v>447</v>
      </c>
      <c r="K397" s="399" t="s">
        <v>447</v>
      </c>
      <c r="L397" s="399" t="s">
        <v>447</v>
      </c>
      <c r="M397" s="401">
        <f>SUM(N397:P397)</f>
        <v>0</v>
      </c>
      <c r="N397" s="399" t="s">
        <v>447</v>
      </c>
      <c r="O397" s="399" t="s">
        <v>447</v>
      </c>
      <c r="P397" s="399" t="s">
        <v>447</v>
      </c>
      <c r="Q397" s="401">
        <f>SUM(R397:T397)</f>
        <v>0</v>
      </c>
      <c r="R397" s="399" t="s">
        <v>447</v>
      </c>
      <c r="S397" s="399" t="s">
        <v>447</v>
      </c>
      <c r="T397" s="399" t="s">
        <v>447</v>
      </c>
      <c r="U397" s="401">
        <f>SUM(V397:X397)</f>
        <v>0</v>
      </c>
      <c r="V397" s="399" t="s">
        <v>447</v>
      </c>
      <c r="W397" s="399" t="s">
        <v>447</v>
      </c>
      <c r="X397" s="399" t="s">
        <v>447</v>
      </c>
    </row>
    <row r="398" spans="1:24" ht="15">
      <c r="A398" s="340"/>
      <c r="B398" s="405"/>
      <c r="C398" s="404"/>
      <c r="D398" s="351"/>
      <c r="E398" s="346" t="s">
        <v>581</v>
      </c>
      <c r="F398" s="346" t="s">
        <v>538</v>
      </c>
      <c r="G398" s="346" t="s">
        <v>241</v>
      </c>
      <c r="H398" s="346" t="s">
        <v>366</v>
      </c>
      <c r="I398" s="401">
        <f>SUM(J398:L398)</f>
        <v>0</v>
      </c>
      <c r="J398" s="399" t="s">
        <v>447</v>
      </c>
      <c r="K398" s="399" t="s">
        <v>447</v>
      </c>
      <c r="L398" s="399" t="s">
        <v>447</v>
      </c>
      <c r="M398" s="401">
        <f>SUM(N398:P398)</f>
        <v>0</v>
      </c>
      <c r="N398" s="399" t="s">
        <v>447</v>
      </c>
      <c r="O398" s="399" t="s">
        <v>447</v>
      </c>
      <c r="P398" s="399" t="s">
        <v>447</v>
      </c>
      <c r="Q398" s="401">
        <f>SUM(R398:T398)</f>
        <v>0</v>
      </c>
      <c r="R398" s="399" t="s">
        <v>447</v>
      </c>
      <c r="S398" s="399" t="s">
        <v>447</v>
      </c>
      <c r="T398" s="399" t="s">
        <v>447</v>
      </c>
      <c r="U398" s="401">
        <f>SUM(V398:X398)</f>
        <v>0</v>
      </c>
      <c r="V398" s="399" t="s">
        <v>447</v>
      </c>
      <c r="W398" s="399" t="s">
        <v>447</v>
      </c>
      <c r="X398" s="399" t="s">
        <v>447</v>
      </c>
    </row>
    <row r="399" spans="1:24" ht="15">
      <c r="A399" s="340"/>
      <c r="B399" s="403"/>
      <c r="C399" s="402"/>
      <c r="D399" s="348"/>
      <c r="E399" s="346" t="s">
        <v>581</v>
      </c>
      <c r="F399" s="346" t="s">
        <v>538</v>
      </c>
      <c r="G399" s="346" t="s">
        <v>241</v>
      </c>
      <c r="H399" s="346" t="s">
        <v>365</v>
      </c>
      <c r="I399" s="401">
        <f>SUM(J399:L399)</f>
        <v>0</v>
      </c>
      <c r="J399" s="399" t="s">
        <v>447</v>
      </c>
      <c r="K399" s="399" t="s">
        <v>447</v>
      </c>
      <c r="L399" s="399" t="s">
        <v>447</v>
      </c>
      <c r="M399" s="401">
        <f>SUM(N399:P399)</f>
        <v>0</v>
      </c>
      <c r="N399" s="399" t="s">
        <v>447</v>
      </c>
      <c r="O399" s="399" t="s">
        <v>447</v>
      </c>
      <c r="P399" s="399" t="s">
        <v>447</v>
      </c>
      <c r="Q399" s="401">
        <f>SUM(R399:T399)</f>
        <v>0</v>
      </c>
      <c r="R399" s="399" t="s">
        <v>447</v>
      </c>
      <c r="S399" s="399" t="s">
        <v>447</v>
      </c>
      <c r="T399" s="399" t="s">
        <v>447</v>
      </c>
      <c r="U399" s="401">
        <f>SUM(V399:X399)</f>
        <v>0</v>
      </c>
      <c r="V399" s="399" t="s">
        <v>447</v>
      </c>
      <c r="W399" s="399" t="s">
        <v>447</v>
      </c>
      <c r="X399" s="399" t="s">
        <v>447</v>
      </c>
    </row>
    <row r="400" spans="1:24" ht="15">
      <c r="A400" s="340"/>
      <c r="B400" s="407" t="s">
        <v>146</v>
      </c>
      <c r="C400" s="406"/>
      <c r="D400" s="354" t="s">
        <v>580</v>
      </c>
      <c r="E400" s="346" t="s">
        <v>579</v>
      </c>
      <c r="F400" s="346" t="s">
        <v>538</v>
      </c>
      <c r="G400" s="346" t="s">
        <v>241</v>
      </c>
      <c r="H400" s="346" t="s">
        <v>541</v>
      </c>
      <c r="I400" s="401">
        <f>SUM(J400:L400)</f>
        <v>0</v>
      </c>
      <c r="J400" s="400">
        <v>0</v>
      </c>
      <c r="K400" s="400" t="s">
        <v>447</v>
      </c>
      <c r="L400" s="400" t="s">
        <v>447</v>
      </c>
      <c r="M400" s="401">
        <f>SUM(N400:P400)</f>
        <v>0</v>
      </c>
      <c r="N400" s="400">
        <v>0</v>
      </c>
      <c r="O400" s="400" t="s">
        <v>447</v>
      </c>
      <c r="P400" s="400" t="s">
        <v>447</v>
      </c>
      <c r="Q400" s="401">
        <f>SUM(R400:T400)</f>
        <v>0</v>
      </c>
      <c r="R400" s="400">
        <v>0</v>
      </c>
      <c r="S400" s="400" t="s">
        <v>447</v>
      </c>
      <c r="T400" s="400" t="s">
        <v>447</v>
      </c>
      <c r="U400" s="401">
        <f>SUM(V400:X400)</f>
        <v>0</v>
      </c>
      <c r="V400" s="400">
        <v>0</v>
      </c>
      <c r="W400" s="400" t="s">
        <v>447</v>
      </c>
      <c r="X400" s="400" t="s">
        <v>447</v>
      </c>
    </row>
    <row r="401" spans="1:24" ht="15">
      <c r="A401" s="340"/>
      <c r="B401" s="405"/>
      <c r="C401" s="404"/>
      <c r="D401" s="351"/>
      <c r="E401" s="346" t="s">
        <v>579</v>
      </c>
      <c r="F401" s="346" t="s">
        <v>538</v>
      </c>
      <c r="G401" s="346" t="s">
        <v>241</v>
      </c>
      <c r="H401" s="346" t="s">
        <v>291</v>
      </c>
      <c r="I401" s="401">
        <f>SUM(J401:L401)</f>
        <v>0</v>
      </c>
      <c r="J401" s="399" t="s">
        <v>447</v>
      </c>
      <c r="K401" s="399" t="s">
        <v>447</v>
      </c>
      <c r="L401" s="399" t="s">
        <v>447</v>
      </c>
      <c r="M401" s="401">
        <f>SUM(N401:P401)</f>
        <v>0</v>
      </c>
      <c r="N401" s="399" t="s">
        <v>447</v>
      </c>
      <c r="O401" s="399" t="s">
        <v>447</v>
      </c>
      <c r="P401" s="399" t="s">
        <v>447</v>
      </c>
      <c r="Q401" s="401">
        <f>SUM(R401:T401)</f>
        <v>0</v>
      </c>
      <c r="R401" s="399" t="s">
        <v>447</v>
      </c>
      <c r="S401" s="399" t="s">
        <v>447</v>
      </c>
      <c r="T401" s="399" t="s">
        <v>447</v>
      </c>
      <c r="U401" s="401">
        <f>SUM(V401:X401)</f>
        <v>0</v>
      </c>
      <c r="V401" s="399" t="s">
        <v>447</v>
      </c>
      <c r="W401" s="399" t="s">
        <v>447</v>
      </c>
      <c r="X401" s="399" t="s">
        <v>447</v>
      </c>
    </row>
    <row r="402" spans="1:24" ht="15">
      <c r="A402" s="340"/>
      <c r="B402" s="405"/>
      <c r="C402" s="404"/>
      <c r="D402" s="351"/>
      <c r="E402" s="346" t="s">
        <v>579</v>
      </c>
      <c r="F402" s="346" t="s">
        <v>538</v>
      </c>
      <c r="G402" s="346" t="s">
        <v>241</v>
      </c>
      <c r="H402" s="346" t="s">
        <v>540</v>
      </c>
      <c r="I402" s="401">
        <f>SUM(J402:L402)</f>
        <v>0</v>
      </c>
      <c r="J402" s="399" t="s">
        <v>447</v>
      </c>
      <c r="K402" s="399" t="s">
        <v>447</v>
      </c>
      <c r="L402" s="399" t="s">
        <v>447</v>
      </c>
      <c r="M402" s="401">
        <f>SUM(N402:P402)</f>
        <v>0</v>
      </c>
      <c r="N402" s="399" t="s">
        <v>447</v>
      </c>
      <c r="O402" s="399" t="s">
        <v>447</v>
      </c>
      <c r="P402" s="399" t="s">
        <v>447</v>
      </c>
      <c r="Q402" s="401">
        <f>SUM(R402:T402)</f>
        <v>0</v>
      </c>
      <c r="R402" s="399" t="s">
        <v>447</v>
      </c>
      <c r="S402" s="399" t="s">
        <v>447</v>
      </c>
      <c r="T402" s="399" t="s">
        <v>447</v>
      </c>
      <c r="U402" s="401">
        <f>SUM(V402:X402)</f>
        <v>0</v>
      </c>
      <c r="V402" s="399" t="s">
        <v>447</v>
      </c>
      <c r="W402" s="399" t="s">
        <v>447</v>
      </c>
      <c r="X402" s="399" t="s">
        <v>447</v>
      </c>
    </row>
    <row r="403" spans="1:24" ht="15">
      <c r="A403" s="340"/>
      <c r="B403" s="405"/>
      <c r="C403" s="404"/>
      <c r="D403" s="351"/>
      <c r="E403" s="346" t="s">
        <v>579</v>
      </c>
      <c r="F403" s="346" t="s">
        <v>538</v>
      </c>
      <c r="G403" s="346" t="s">
        <v>241</v>
      </c>
      <c r="H403" s="346" t="s">
        <v>519</v>
      </c>
      <c r="I403" s="401">
        <f>SUM(J403:L403)</f>
        <v>0</v>
      </c>
      <c r="J403" s="399" t="s">
        <v>447</v>
      </c>
      <c r="K403" s="399" t="s">
        <v>447</v>
      </c>
      <c r="L403" s="399" t="s">
        <v>447</v>
      </c>
      <c r="M403" s="401">
        <f>SUM(N403:P403)</f>
        <v>0</v>
      </c>
      <c r="N403" s="399" t="s">
        <v>447</v>
      </c>
      <c r="O403" s="399" t="s">
        <v>447</v>
      </c>
      <c r="P403" s="399" t="s">
        <v>447</v>
      </c>
      <c r="Q403" s="401">
        <f>SUM(R403:T403)</f>
        <v>0</v>
      </c>
      <c r="R403" s="399" t="s">
        <v>447</v>
      </c>
      <c r="S403" s="399" t="s">
        <v>447</v>
      </c>
      <c r="T403" s="399" t="s">
        <v>447</v>
      </c>
      <c r="U403" s="401">
        <f>SUM(V403:X403)</f>
        <v>0</v>
      </c>
      <c r="V403" s="399" t="s">
        <v>447</v>
      </c>
      <c r="W403" s="399" t="s">
        <v>447</v>
      </c>
      <c r="X403" s="399" t="s">
        <v>447</v>
      </c>
    </row>
    <row r="404" spans="1:24" ht="15">
      <c r="A404" s="340"/>
      <c r="B404" s="405"/>
      <c r="C404" s="404"/>
      <c r="D404" s="351"/>
      <c r="E404" s="346" t="s">
        <v>579</v>
      </c>
      <c r="F404" s="346" t="s">
        <v>538</v>
      </c>
      <c r="G404" s="346" t="s">
        <v>241</v>
      </c>
      <c r="H404" s="346" t="s">
        <v>518</v>
      </c>
      <c r="I404" s="401">
        <f>SUM(J404:L404)</f>
        <v>0</v>
      </c>
      <c r="J404" s="399" t="s">
        <v>447</v>
      </c>
      <c r="K404" s="399" t="s">
        <v>447</v>
      </c>
      <c r="L404" s="399" t="s">
        <v>447</v>
      </c>
      <c r="M404" s="401">
        <f>SUM(N404:P404)</f>
        <v>0</v>
      </c>
      <c r="N404" s="399" t="s">
        <v>447</v>
      </c>
      <c r="O404" s="399" t="s">
        <v>447</v>
      </c>
      <c r="P404" s="399" t="s">
        <v>447</v>
      </c>
      <c r="Q404" s="401">
        <f>SUM(R404:T404)</f>
        <v>0</v>
      </c>
      <c r="R404" s="399" t="s">
        <v>447</v>
      </c>
      <c r="S404" s="399" t="s">
        <v>447</v>
      </c>
      <c r="T404" s="399" t="s">
        <v>447</v>
      </c>
      <c r="U404" s="401">
        <f>SUM(V404:X404)</f>
        <v>0</v>
      </c>
      <c r="V404" s="399" t="s">
        <v>447</v>
      </c>
      <c r="W404" s="399" t="s">
        <v>447</v>
      </c>
      <c r="X404" s="399" t="s">
        <v>447</v>
      </c>
    </row>
    <row r="405" spans="1:24" ht="15">
      <c r="A405" s="340"/>
      <c r="B405" s="405"/>
      <c r="C405" s="404"/>
      <c r="D405" s="351"/>
      <c r="E405" s="346" t="s">
        <v>579</v>
      </c>
      <c r="F405" s="346" t="s">
        <v>538</v>
      </c>
      <c r="G405" s="346" t="s">
        <v>241</v>
      </c>
      <c r="H405" s="346" t="s">
        <v>367</v>
      </c>
      <c r="I405" s="401">
        <f>SUM(J405:L405)</f>
        <v>0</v>
      </c>
      <c r="J405" s="399" t="s">
        <v>447</v>
      </c>
      <c r="K405" s="399" t="s">
        <v>447</v>
      </c>
      <c r="L405" s="399" t="s">
        <v>447</v>
      </c>
      <c r="M405" s="401">
        <f>SUM(N405:P405)</f>
        <v>0</v>
      </c>
      <c r="N405" s="399" t="s">
        <v>447</v>
      </c>
      <c r="O405" s="399" t="s">
        <v>447</v>
      </c>
      <c r="P405" s="399" t="s">
        <v>447</v>
      </c>
      <c r="Q405" s="401">
        <f>SUM(R405:T405)</f>
        <v>0</v>
      </c>
      <c r="R405" s="399" t="s">
        <v>447</v>
      </c>
      <c r="S405" s="399" t="s">
        <v>447</v>
      </c>
      <c r="T405" s="399" t="s">
        <v>447</v>
      </c>
      <c r="U405" s="401">
        <f>SUM(V405:X405)</f>
        <v>0</v>
      </c>
      <c r="V405" s="399" t="s">
        <v>447</v>
      </c>
      <c r="W405" s="399" t="s">
        <v>447</v>
      </c>
      <c r="X405" s="399" t="s">
        <v>447</v>
      </c>
    </row>
    <row r="406" spans="1:24" ht="15">
      <c r="A406" s="340"/>
      <c r="B406" s="405"/>
      <c r="C406" s="404"/>
      <c r="D406" s="351"/>
      <c r="E406" s="346" t="s">
        <v>579</v>
      </c>
      <c r="F406" s="346" t="s">
        <v>538</v>
      </c>
      <c r="G406" s="346" t="s">
        <v>241</v>
      </c>
      <c r="H406" s="346" t="s">
        <v>366</v>
      </c>
      <c r="I406" s="401">
        <f>SUM(J406:L406)</f>
        <v>0</v>
      </c>
      <c r="J406" s="399" t="s">
        <v>447</v>
      </c>
      <c r="K406" s="399" t="s">
        <v>447</v>
      </c>
      <c r="L406" s="399" t="s">
        <v>447</v>
      </c>
      <c r="M406" s="401">
        <f>SUM(N406:P406)</f>
        <v>0</v>
      </c>
      <c r="N406" s="399" t="s">
        <v>447</v>
      </c>
      <c r="O406" s="399" t="s">
        <v>447</v>
      </c>
      <c r="P406" s="399" t="s">
        <v>447</v>
      </c>
      <c r="Q406" s="401">
        <f>SUM(R406:T406)</f>
        <v>0</v>
      </c>
      <c r="R406" s="399" t="s">
        <v>447</v>
      </c>
      <c r="S406" s="399" t="s">
        <v>447</v>
      </c>
      <c r="T406" s="399" t="s">
        <v>447</v>
      </c>
      <c r="U406" s="401">
        <f>SUM(V406:X406)</f>
        <v>0</v>
      </c>
      <c r="V406" s="399" t="s">
        <v>447</v>
      </c>
      <c r="W406" s="399" t="s">
        <v>447</v>
      </c>
      <c r="X406" s="399" t="s">
        <v>447</v>
      </c>
    </row>
    <row r="407" spans="1:24" ht="15">
      <c r="A407" s="340"/>
      <c r="B407" s="403"/>
      <c r="C407" s="402"/>
      <c r="D407" s="348"/>
      <c r="E407" s="346" t="s">
        <v>579</v>
      </c>
      <c r="F407" s="346" t="s">
        <v>538</v>
      </c>
      <c r="G407" s="346" t="s">
        <v>241</v>
      </c>
      <c r="H407" s="346" t="s">
        <v>365</v>
      </c>
      <c r="I407" s="401">
        <f>SUM(J407:L407)</f>
        <v>0</v>
      </c>
      <c r="J407" s="399" t="s">
        <v>447</v>
      </c>
      <c r="K407" s="399" t="s">
        <v>447</v>
      </c>
      <c r="L407" s="399" t="s">
        <v>447</v>
      </c>
      <c r="M407" s="401">
        <f>SUM(N407:P407)</f>
        <v>0</v>
      </c>
      <c r="N407" s="399" t="s">
        <v>447</v>
      </c>
      <c r="O407" s="399" t="s">
        <v>447</v>
      </c>
      <c r="P407" s="399" t="s">
        <v>447</v>
      </c>
      <c r="Q407" s="401">
        <f>SUM(R407:T407)</f>
        <v>0</v>
      </c>
      <c r="R407" s="399" t="s">
        <v>447</v>
      </c>
      <c r="S407" s="399" t="s">
        <v>447</v>
      </c>
      <c r="T407" s="399" t="s">
        <v>447</v>
      </c>
      <c r="U407" s="401">
        <f>SUM(V407:X407)</f>
        <v>0</v>
      </c>
      <c r="V407" s="399" t="s">
        <v>447</v>
      </c>
      <c r="W407" s="399" t="s">
        <v>447</v>
      </c>
      <c r="X407" s="399" t="s">
        <v>447</v>
      </c>
    </row>
    <row r="408" spans="1:24" ht="15">
      <c r="A408" s="340"/>
      <c r="B408" s="407" t="s">
        <v>578</v>
      </c>
      <c r="C408" s="406"/>
      <c r="D408" s="354" t="s">
        <v>577</v>
      </c>
      <c r="E408" s="346" t="s">
        <v>576</v>
      </c>
      <c r="F408" s="346" t="s">
        <v>538</v>
      </c>
      <c r="G408" s="346" t="s">
        <v>241</v>
      </c>
      <c r="H408" s="346" t="s">
        <v>541</v>
      </c>
      <c r="I408" s="401">
        <f>SUM(J408:L408)</f>
        <v>0</v>
      </c>
      <c r="J408" s="400" t="s">
        <v>447</v>
      </c>
      <c r="K408" s="400" t="s">
        <v>447</v>
      </c>
      <c r="L408" s="400" t="s">
        <v>447</v>
      </c>
      <c r="M408" s="401">
        <f>SUM(N408:P408)</f>
        <v>0</v>
      </c>
      <c r="N408" s="400" t="s">
        <v>447</v>
      </c>
      <c r="O408" s="400" t="s">
        <v>447</v>
      </c>
      <c r="P408" s="400" t="s">
        <v>447</v>
      </c>
      <c r="Q408" s="401">
        <f>SUM(R408:T408)</f>
        <v>0</v>
      </c>
      <c r="R408" s="400" t="s">
        <v>447</v>
      </c>
      <c r="S408" s="400" t="s">
        <v>447</v>
      </c>
      <c r="T408" s="400" t="s">
        <v>447</v>
      </c>
      <c r="U408" s="401">
        <f>SUM(V408:X408)</f>
        <v>0</v>
      </c>
      <c r="V408" s="400" t="s">
        <v>447</v>
      </c>
      <c r="W408" s="400" t="s">
        <v>447</v>
      </c>
      <c r="X408" s="400" t="s">
        <v>447</v>
      </c>
    </row>
    <row r="409" spans="1:24" ht="15">
      <c r="A409" s="340"/>
      <c r="B409" s="405"/>
      <c r="C409" s="404"/>
      <c r="D409" s="351"/>
      <c r="E409" s="346" t="s">
        <v>576</v>
      </c>
      <c r="F409" s="346" t="s">
        <v>538</v>
      </c>
      <c r="G409" s="346" t="s">
        <v>241</v>
      </c>
      <c r="H409" s="346" t="s">
        <v>291</v>
      </c>
      <c r="I409" s="401">
        <f>SUM(J409:L409)</f>
        <v>0</v>
      </c>
      <c r="J409" s="399" t="s">
        <v>447</v>
      </c>
      <c r="K409" s="399" t="s">
        <v>447</v>
      </c>
      <c r="L409" s="399" t="s">
        <v>447</v>
      </c>
      <c r="M409" s="401">
        <f>SUM(N409:P409)</f>
        <v>0</v>
      </c>
      <c r="N409" s="399" t="s">
        <v>447</v>
      </c>
      <c r="O409" s="399" t="s">
        <v>447</v>
      </c>
      <c r="P409" s="399" t="s">
        <v>447</v>
      </c>
      <c r="Q409" s="401">
        <f>SUM(R409:T409)</f>
        <v>0</v>
      </c>
      <c r="R409" s="399" t="s">
        <v>447</v>
      </c>
      <c r="S409" s="399" t="s">
        <v>447</v>
      </c>
      <c r="T409" s="399" t="s">
        <v>447</v>
      </c>
      <c r="U409" s="401">
        <f>SUM(V409:X409)</f>
        <v>0</v>
      </c>
      <c r="V409" s="399" t="s">
        <v>447</v>
      </c>
      <c r="W409" s="399" t="s">
        <v>447</v>
      </c>
      <c r="X409" s="399" t="s">
        <v>447</v>
      </c>
    </row>
    <row r="410" spans="1:24" ht="15">
      <c r="A410" s="340"/>
      <c r="B410" s="405"/>
      <c r="C410" s="404"/>
      <c r="D410" s="351"/>
      <c r="E410" s="346" t="s">
        <v>576</v>
      </c>
      <c r="F410" s="346" t="s">
        <v>538</v>
      </c>
      <c r="G410" s="346" t="s">
        <v>241</v>
      </c>
      <c r="H410" s="346" t="s">
        <v>540</v>
      </c>
      <c r="I410" s="401">
        <f>SUM(J410:L410)</f>
        <v>0</v>
      </c>
      <c r="J410" s="399" t="s">
        <v>447</v>
      </c>
      <c r="K410" s="399" t="s">
        <v>447</v>
      </c>
      <c r="L410" s="399" t="s">
        <v>447</v>
      </c>
      <c r="M410" s="401">
        <f>SUM(N410:P410)</f>
        <v>0</v>
      </c>
      <c r="N410" s="399" t="s">
        <v>447</v>
      </c>
      <c r="O410" s="399" t="s">
        <v>447</v>
      </c>
      <c r="P410" s="399" t="s">
        <v>447</v>
      </c>
      <c r="Q410" s="401">
        <f>SUM(R410:T410)</f>
        <v>0</v>
      </c>
      <c r="R410" s="399" t="s">
        <v>447</v>
      </c>
      <c r="S410" s="399" t="s">
        <v>447</v>
      </c>
      <c r="T410" s="399" t="s">
        <v>447</v>
      </c>
      <c r="U410" s="401">
        <f>SUM(V410:X410)</f>
        <v>0</v>
      </c>
      <c r="V410" s="399" t="s">
        <v>447</v>
      </c>
      <c r="W410" s="399" t="s">
        <v>447</v>
      </c>
      <c r="X410" s="399" t="s">
        <v>447</v>
      </c>
    </row>
    <row r="411" spans="1:24" ht="15">
      <c r="A411" s="340"/>
      <c r="B411" s="405"/>
      <c r="C411" s="404"/>
      <c r="D411" s="351"/>
      <c r="E411" s="346" t="s">
        <v>576</v>
      </c>
      <c r="F411" s="346" t="s">
        <v>538</v>
      </c>
      <c r="G411" s="346" t="s">
        <v>241</v>
      </c>
      <c r="H411" s="346" t="s">
        <v>519</v>
      </c>
      <c r="I411" s="401">
        <f>SUM(J411:L411)</f>
        <v>0</v>
      </c>
      <c r="J411" s="399" t="s">
        <v>447</v>
      </c>
      <c r="K411" s="399" t="s">
        <v>447</v>
      </c>
      <c r="L411" s="399" t="s">
        <v>447</v>
      </c>
      <c r="M411" s="401">
        <f>SUM(N411:P411)</f>
        <v>0</v>
      </c>
      <c r="N411" s="399" t="s">
        <v>447</v>
      </c>
      <c r="O411" s="399" t="s">
        <v>447</v>
      </c>
      <c r="P411" s="399" t="s">
        <v>447</v>
      </c>
      <c r="Q411" s="401">
        <f>SUM(R411:T411)</f>
        <v>0</v>
      </c>
      <c r="R411" s="399" t="s">
        <v>447</v>
      </c>
      <c r="S411" s="399" t="s">
        <v>447</v>
      </c>
      <c r="T411" s="399" t="s">
        <v>447</v>
      </c>
      <c r="U411" s="401">
        <f>SUM(V411:X411)</f>
        <v>0</v>
      </c>
      <c r="V411" s="399" t="s">
        <v>447</v>
      </c>
      <c r="W411" s="399" t="s">
        <v>447</v>
      </c>
      <c r="X411" s="399" t="s">
        <v>447</v>
      </c>
    </row>
    <row r="412" spans="1:24" ht="15">
      <c r="A412" s="340"/>
      <c r="B412" s="405"/>
      <c r="C412" s="404"/>
      <c r="D412" s="351"/>
      <c r="E412" s="346" t="s">
        <v>576</v>
      </c>
      <c r="F412" s="346" t="s">
        <v>538</v>
      </c>
      <c r="G412" s="346" t="s">
        <v>241</v>
      </c>
      <c r="H412" s="346" t="s">
        <v>518</v>
      </c>
      <c r="I412" s="401">
        <f>SUM(J412:L412)</f>
        <v>0</v>
      </c>
      <c r="J412" s="399" t="s">
        <v>447</v>
      </c>
      <c r="K412" s="399" t="s">
        <v>447</v>
      </c>
      <c r="L412" s="399" t="s">
        <v>447</v>
      </c>
      <c r="M412" s="401">
        <f>SUM(N412:P412)</f>
        <v>0</v>
      </c>
      <c r="N412" s="399" t="s">
        <v>447</v>
      </c>
      <c r="O412" s="399" t="s">
        <v>447</v>
      </c>
      <c r="P412" s="399" t="s">
        <v>447</v>
      </c>
      <c r="Q412" s="401">
        <f>SUM(R412:T412)</f>
        <v>0</v>
      </c>
      <c r="R412" s="399" t="s">
        <v>447</v>
      </c>
      <c r="S412" s="399" t="s">
        <v>447</v>
      </c>
      <c r="T412" s="399" t="s">
        <v>447</v>
      </c>
      <c r="U412" s="401">
        <f>SUM(V412:X412)</f>
        <v>0</v>
      </c>
      <c r="V412" s="399" t="s">
        <v>447</v>
      </c>
      <c r="W412" s="399" t="s">
        <v>447</v>
      </c>
      <c r="X412" s="399" t="s">
        <v>447</v>
      </c>
    </row>
    <row r="413" spans="1:24" ht="15">
      <c r="A413" s="340"/>
      <c r="B413" s="405"/>
      <c r="C413" s="404"/>
      <c r="D413" s="351"/>
      <c r="E413" s="346" t="s">
        <v>576</v>
      </c>
      <c r="F413" s="346" t="s">
        <v>538</v>
      </c>
      <c r="G413" s="346" t="s">
        <v>241</v>
      </c>
      <c r="H413" s="346" t="s">
        <v>367</v>
      </c>
      <c r="I413" s="401">
        <f>SUM(J413:L413)</f>
        <v>0</v>
      </c>
      <c r="J413" s="399" t="s">
        <v>447</v>
      </c>
      <c r="K413" s="399" t="s">
        <v>447</v>
      </c>
      <c r="L413" s="399" t="s">
        <v>447</v>
      </c>
      <c r="M413" s="401">
        <f>SUM(N413:P413)</f>
        <v>0</v>
      </c>
      <c r="N413" s="399" t="s">
        <v>447</v>
      </c>
      <c r="O413" s="399" t="s">
        <v>447</v>
      </c>
      <c r="P413" s="399" t="s">
        <v>447</v>
      </c>
      <c r="Q413" s="401">
        <f>SUM(R413:T413)</f>
        <v>0</v>
      </c>
      <c r="R413" s="399" t="s">
        <v>447</v>
      </c>
      <c r="S413" s="399" t="s">
        <v>447</v>
      </c>
      <c r="T413" s="399" t="s">
        <v>447</v>
      </c>
      <c r="U413" s="401">
        <f>SUM(V413:X413)</f>
        <v>0</v>
      </c>
      <c r="V413" s="399" t="s">
        <v>447</v>
      </c>
      <c r="W413" s="399" t="s">
        <v>447</v>
      </c>
      <c r="X413" s="399" t="s">
        <v>447</v>
      </c>
    </row>
    <row r="414" spans="1:24" ht="15">
      <c r="A414" s="340"/>
      <c r="B414" s="405"/>
      <c r="C414" s="404"/>
      <c r="D414" s="351"/>
      <c r="E414" s="346" t="s">
        <v>576</v>
      </c>
      <c r="F414" s="346" t="s">
        <v>538</v>
      </c>
      <c r="G414" s="346" t="s">
        <v>241</v>
      </c>
      <c r="H414" s="346" t="s">
        <v>366</v>
      </c>
      <c r="I414" s="401">
        <f>SUM(J414:L414)</f>
        <v>0</v>
      </c>
      <c r="J414" s="399" t="s">
        <v>447</v>
      </c>
      <c r="K414" s="399" t="s">
        <v>447</v>
      </c>
      <c r="L414" s="399" t="s">
        <v>447</v>
      </c>
      <c r="M414" s="401">
        <f>SUM(N414:P414)</f>
        <v>0</v>
      </c>
      <c r="N414" s="399" t="s">
        <v>447</v>
      </c>
      <c r="O414" s="399" t="s">
        <v>447</v>
      </c>
      <c r="P414" s="399" t="s">
        <v>447</v>
      </c>
      <c r="Q414" s="401">
        <f>SUM(R414:T414)</f>
        <v>0</v>
      </c>
      <c r="R414" s="399" t="s">
        <v>447</v>
      </c>
      <c r="S414" s="399" t="s">
        <v>447</v>
      </c>
      <c r="T414" s="399" t="s">
        <v>447</v>
      </c>
      <c r="U414" s="401">
        <f>SUM(V414:X414)</f>
        <v>0</v>
      </c>
      <c r="V414" s="399" t="s">
        <v>447</v>
      </c>
      <c r="W414" s="399" t="s">
        <v>447</v>
      </c>
      <c r="X414" s="399" t="s">
        <v>447</v>
      </c>
    </row>
    <row r="415" spans="1:24" ht="15">
      <c r="A415" s="340"/>
      <c r="B415" s="403"/>
      <c r="C415" s="402"/>
      <c r="D415" s="348"/>
      <c r="E415" s="346" t="s">
        <v>576</v>
      </c>
      <c r="F415" s="346" t="s">
        <v>538</v>
      </c>
      <c r="G415" s="346" t="s">
        <v>241</v>
      </c>
      <c r="H415" s="346" t="s">
        <v>365</v>
      </c>
      <c r="I415" s="401">
        <f>SUM(J415:L415)</f>
        <v>0</v>
      </c>
      <c r="J415" s="399" t="s">
        <v>447</v>
      </c>
      <c r="K415" s="399" t="s">
        <v>447</v>
      </c>
      <c r="L415" s="399" t="s">
        <v>447</v>
      </c>
      <c r="M415" s="401">
        <f>SUM(N415:P415)</f>
        <v>0</v>
      </c>
      <c r="N415" s="399" t="s">
        <v>447</v>
      </c>
      <c r="O415" s="399" t="s">
        <v>447</v>
      </c>
      <c r="P415" s="399" t="s">
        <v>447</v>
      </c>
      <c r="Q415" s="401">
        <f>SUM(R415:T415)</f>
        <v>0</v>
      </c>
      <c r="R415" s="399" t="s">
        <v>447</v>
      </c>
      <c r="S415" s="399" t="s">
        <v>447</v>
      </c>
      <c r="T415" s="399" t="s">
        <v>447</v>
      </c>
      <c r="U415" s="401">
        <f>SUM(V415:X415)</f>
        <v>0</v>
      </c>
      <c r="V415" s="399" t="s">
        <v>447</v>
      </c>
      <c r="W415" s="399" t="s">
        <v>447</v>
      </c>
      <c r="X415" s="399" t="s">
        <v>447</v>
      </c>
    </row>
    <row r="416" spans="1:24" ht="15" customHeight="1">
      <c r="A416" s="340"/>
      <c r="B416" s="407" t="s">
        <v>145</v>
      </c>
      <c r="C416" s="406"/>
      <c r="D416" s="354" t="s">
        <v>575</v>
      </c>
      <c r="E416" s="346" t="s">
        <v>241</v>
      </c>
      <c r="F416" s="346" t="s">
        <v>538</v>
      </c>
      <c r="G416" s="346" t="s">
        <v>241</v>
      </c>
      <c r="H416" s="346" t="s">
        <v>541</v>
      </c>
      <c r="I416" s="401">
        <f>SUM(J416:L416)</f>
        <v>0</v>
      </c>
      <c r="J416" s="400">
        <v>0</v>
      </c>
      <c r="K416" s="400" t="s">
        <v>447</v>
      </c>
      <c r="L416" s="400" t="s">
        <v>447</v>
      </c>
      <c r="M416" s="401">
        <f>SUM(N416:P416)</f>
        <v>0</v>
      </c>
      <c r="N416" s="400">
        <v>0</v>
      </c>
      <c r="O416" s="400" t="s">
        <v>447</v>
      </c>
      <c r="P416" s="400" t="s">
        <v>447</v>
      </c>
      <c r="Q416" s="401">
        <f>SUM(R416:T416)</f>
        <v>0</v>
      </c>
      <c r="R416" s="400">
        <v>0</v>
      </c>
      <c r="S416" s="400" t="s">
        <v>447</v>
      </c>
      <c r="T416" s="400" t="s">
        <v>447</v>
      </c>
      <c r="U416" s="401">
        <f>SUM(V416:X416)</f>
        <v>0</v>
      </c>
      <c r="V416" s="400">
        <v>0</v>
      </c>
      <c r="W416" s="400" t="s">
        <v>447</v>
      </c>
      <c r="X416" s="400" t="s">
        <v>447</v>
      </c>
    </row>
    <row r="417" spans="1:24" ht="15">
      <c r="A417" s="340"/>
      <c r="B417" s="405"/>
      <c r="C417" s="404"/>
      <c r="D417" s="351"/>
      <c r="E417" s="346" t="s">
        <v>241</v>
      </c>
      <c r="F417" s="346" t="s">
        <v>538</v>
      </c>
      <c r="G417" s="346" t="s">
        <v>241</v>
      </c>
      <c r="H417" s="346" t="s">
        <v>291</v>
      </c>
      <c r="I417" s="401">
        <f>SUM(J417:L417)</f>
        <v>0</v>
      </c>
      <c r="J417" s="400">
        <v>0</v>
      </c>
      <c r="K417" s="400" t="s">
        <v>447</v>
      </c>
      <c r="L417" s="400" t="s">
        <v>447</v>
      </c>
      <c r="M417" s="401">
        <f>SUM(N417:P417)</f>
        <v>0</v>
      </c>
      <c r="N417" s="400">
        <v>0</v>
      </c>
      <c r="O417" s="400" t="s">
        <v>447</v>
      </c>
      <c r="P417" s="400" t="s">
        <v>447</v>
      </c>
      <c r="Q417" s="401">
        <f>SUM(R417:T417)</f>
        <v>0</v>
      </c>
      <c r="R417" s="400">
        <v>0</v>
      </c>
      <c r="S417" s="400" t="s">
        <v>447</v>
      </c>
      <c r="T417" s="400" t="s">
        <v>447</v>
      </c>
      <c r="U417" s="401">
        <f>SUM(V417:X417)</f>
        <v>0</v>
      </c>
      <c r="V417" s="400">
        <v>0</v>
      </c>
      <c r="W417" s="400" t="s">
        <v>447</v>
      </c>
      <c r="X417" s="400" t="s">
        <v>447</v>
      </c>
    </row>
    <row r="418" spans="1:24" ht="15">
      <c r="A418" s="340"/>
      <c r="B418" s="405"/>
      <c r="C418" s="404"/>
      <c r="D418" s="351"/>
      <c r="E418" s="346" t="s">
        <v>241</v>
      </c>
      <c r="F418" s="346" t="s">
        <v>538</v>
      </c>
      <c r="G418" s="346" t="s">
        <v>241</v>
      </c>
      <c r="H418" s="346" t="s">
        <v>540</v>
      </c>
      <c r="I418" s="401">
        <f>SUM(J418:L418)</f>
        <v>0</v>
      </c>
      <c r="J418" s="400" t="s">
        <v>447</v>
      </c>
      <c r="K418" s="400" t="s">
        <v>447</v>
      </c>
      <c r="L418" s="400" t="s">
        <v>447</v>
      </c>
      <c r="M418" s="401">
        <f>SUM(N418:P418)</f>
        <v>0</v>
      </c>
      <c r="N418" s="400" t="s">
        <v>447</v>
      </c>
      <c r="O418" s="400" t="s">
        <v>447</v>
      </c>
      <c r="P418" s="400" t="s">
        <v>447</v>
      </c>
      <c r="Q418" s="401">
        <f>SUM(R418:T418)</f>
        <v>0</v>
      </c>
      <c r="R418" s="400" t="s">
        <v>447</v>
      </c>
      <c r="S418" s="400" t="s">
        <v>447</v>
      </c>
      <c r="T418" s="400" t="s">
        <v>447</v>
      </c>
      <c r="U418" s="401">
        <f>SUM(V418:X418)</f>
        <v>0</v>
      </c>
      <c r="V418" s="400" t="s">
        <v>447</v>
      </c>
      <c r="W418" s="400" t="s">
        <v>447</v>
      </c>
      <c r="X418" s="400" t="s">
        <v>447</v>
      </c>
    </row>
    <row r="419" spans="1:24" ht="15">
      <c r="A419" s="340"/>
      <c r="B419" s="405"/>
      <c r="C419" s="404"/>
      <c r="D419" s="351"/>
      <c r="E419" s="346" t="s">
        <v>241</v>
      </c>
      <c r="F419" s="346" t="s">
        <v>538</v>
      </c>
      <c r="G419" s="346" t="s">
        <v>241</v>
      </c>
      <c r="H419" s="346" t="s">
        <v>519</v>
      </c>
      <c r="I419" s="401">
        <f>SUM(J419:L419)</f>
        <v>0</v>
      </c>
      <c r="J419" s="400">
        <v>0</v>
      </c>
      <c r="K419" s="400" t="s">
        <v>447</v>
      </c>
      <c r="L419" s="400" t="s">
        <v>447</v>
      </c>
      <c r="M419" s="401">
        <f>SUM(N419:P419)</f>
        <v>0</v>
      </c>
      <c r="N419" s="400">
        <v>0</v>
      </c>
      <c r="O419" s="400" t="s">
        <v>447</v>
      </c>
      <c r="P419" s="400" t="s">
        <v>447</v>
      </c>
      <c r="Q419" s="401">
        <f>SUM(R419:T419)</f>
        <v>0</v>
      </c>
      <c r="R419" s="400">
        <v>0</v>
      </c>
      <c r="S419" s="400" t="s">
        <v>447</v>
      </c>
      <c r="T419" s="400" t="s">
        <v>447</v>
      </c>
      <c r="U419" s="401">
        <f>SUM(V419:X419)</f>
        <v>0</v>
      </c>
      <c r="V419" s="400">
        <v>0</v>
      </c>
      <c r="W419" s="400" t="s">
        <v>447</v>
      </c>
      <c r="X419" s="400" t="s">
        <v>447</v>
      </c>
    </row>
    <row r="420" spans="1:24" ht="15">
      <c r="A420" s="340"/>
      <c r="B420" s="405"/>
      <c r="C420" s="404"/>
      <c r="D420" s="351"/>
      <c r="E420" s="346" t="s">
        <v>241</v>
      </c>
      <c r="F420" s="346" t="s">
        <v>538</v>
      </c>
      <c r="G420" s="346" t="s">
        <v>241</v>
      </c>
      <c r="H420" s="346" t="s">
        <v>518</v>
      </c>
      <c r="I420" s="401">
        <f>SUM(J420:L420)</f>
        <v>0</v>
      </c>
      <c r="J420" s="400" t="s">
        <v>447</v>
      </c>
      <c r="K420" s="400" t="s">
        <v>447</v>
      </c>
      <c r="L420" s="400" t="s">
        <v>447</v>
      </c>
      <c r="M420" s="401">
        <f>SUM(N420:P420)</f>
        <v>0</v>
      </c>
      <c r="N420" s="400" t="s">
        <v>447</v>
      </c>
      <c r="O420" s="400" t="s">
        <v>447</v>
      </c>
      <c r="P420" s="400" t="s">
        <v>447</v>
      </c>
      <c r="Q420" s="401">
        <f>SUM(R420:T420)</f>
        <v>0</v>
      </c>
      <c r="R420" s="400" t="s">
        <v>447</v>
      </c>
      <c r="S420" s="400" t="s">
        <v>447</v>
      </c>
      <c r="T420" s="400" t="s">
        <v>447</v>
      </c>
      <c r="U420" s="401">
        <f>SUM(V420:X420)</f>
        <v>0</v>
      </c>
      <c r="V420" s="400" t="s">
        <v>447</v>
      </c>
      <c r="W420" s="400" t="s">
        <v>447</v>
      </c>
      <c r="X420" s="400" t="s">
        <v>447</v>
      </c>
    </row>
    <row r="421" spans="1:24" ht="15">
      <c r="A421" s="340"/>
      <c r="B421" s="405"/>
      <c r="C421" s="404"/>
      <c r="D421" s="351"/>
      <c r="E421" s="346" t="s">
        <v>241</v>
      </c>
      <c r="F421" s="346" t="s">
        <v>538</v>
      </c>
      <c r="G421" s="346" t="s">
        <v>241</v>
      </c>
      <c r="H421" s="346" t="s">
        <v>367</v>
      </c>
      <c r="I421" s="401">
        <f>SUM(J421:L421)</f>
        <v>0</v>
      </c>
      <c r="J421" s="400" t="s">
        <v>447</v>
      </c>
      <c r="K421" s="400" t="s">
        <v>447</v>
      </c>
      <c r="L421" s="400" t="s">
        <v>447</v>
      </c>
      <c r="M421" s="401">
        <f>SUM(N421:P421)</f>
        <v>0</v>
      </c>
      <c r="N421" s="400" t="s">
        <v>447</v>
      </c>
      <c r="O421" s="400" t="s">
        <v>447</v>
      </c>
      <c r="P421" s="400" t="s">
        <v>447</v>
      </c>
      <c r="Q421" s="401">
        <f>SUM(R421:T421)</f>
        <v>0</v>
      </c>
      <c r="R421" s="400" t="s">
        <v>447</v>
      </c>
      <c r="S421" s="400" t="s">
        <v>447</v>
      </c>
      <c r="T421" s="400" t="s">
        <v>447</v>
      </c>
      <c r="U421" s="401">
        <f>SUM(V421:X421)</f>
        <v>0</v>
      </c>
      <c r="V421" s="400" t="s">
        <v>447</v>
      </c>
      <c r="W421" s="400" t="s">
        <v>447</v>
      </c>
      <c r="X421" s="400" t="s">
        <v>447</v>
      </c>
    </row>
    <row r="422" spans="1:24" ht="15">
      <c r="A422" s="340"/>
      <c r="B422" s="405"/>
      <c r="C422" s="404"/>
      <c r="D422" s="351"/>
      <c r="E422" s="346" t="s">
        <v>241</v>
      </c>
      <c r="F422" s="346" t="s">
        <v>538</v>
      </c>
      <c r="G422" s="346" t="s">
        <v>241</v>
      </c>
      <c r="H422" s="346" t="s">
        <v>366</v>
      </c>
      <c r="I422" s="401">
        <f>SUM(J422:L422)</f>
        <v>0</v>
      </c>
      <c r="J422" s="400" t="s">
        <v>447</v>
      </c>
      <c r="K422" s="400" t="s">
        <v>447</v>
      </c>
      <c r="L422" s="400" t="s">
        <v>447</v>
      </c>
      <c r="M422" s="401">
        <f>SUM(N422:P422)</f>
        <v>0</v>
      </c>
      <c r="N422" s="400" t="s">
        <v>447</v>
      </c>
      <c r="O422" s="400" t="s">
        <v>447</v>
      </c>
      <c r="P422" s="400" t="s">
        <v>447</v>
      </c>
      <c r="Q422" s="401">
        <f>SUM(R422:T422)</f>
        <v>0</v>
      </c>
      <c r="R422" s="400" t="s">
        <v>447</v>
      </c>
      <c r="S422" s="400" t="s">
        <v>447</v>
      </c>
      <c r="T422" s="400" t="s">
        <v>447</v>
      </c>
      <c r="U422" s="401">
        <f>SUM(V422:X422)</f>
        <v>0</v>
      </c>
      <c r="V422" s="400" t="s">
        <v>447</v>
      </c>
      <c r="W422" s="400" t="s">
        <v>447</v>
      </c>
      <c r="X422" s="400" t="s">
        <v>447</v>
      </c>
    </row>
    <row r="423" spans="1:24" ht="15">
      <c r="A423" s="340"/>
      <c r="B423" s="403"/>
      <c r="C423" s="402"/>
      <c r="D423" s="348"/>
      <c r="E423" s="346" t="s">
        <v>241</v>
      </c>
      <c r="F423" s="346" t="s">
        <v>538</v>
      </c>
      <c r="G423" s="346" t="s">
        <v>241</v>
      </c>
      <c r="H423" s="346" t="s">
        <v>365</v>
      </c>
      <c r="I423" s="401">
        <f>SUM(J423:L423)</f>
        <v>0</v>
      </c>
      <c r="J423" s="400" t="s">
        <v>447</v>
      </c>
      <c r="K423" s="400" t="s">
        <v>447</v>
      </c>
      <c r="L423" s="400" t="s">
        <v>447</v>
      </c>
      <c r="M423" s="401">
        <f>SUM(N423:P423)</f>
        <v>0</v>
      </c>
      <c r="N423" s="400" t="s">
        <v>447</v>
      </c>
      <c r="O423" s="400" t="s">
        <v>447</v>
      </c>
      <c r="P423" s="400" t="s">
        <v>447</v>
      </c>
      <c r="Q423" s="401">
        <f>SUM(R423:T423)</f>
        <v>0</v>
      </c>
      <c r="R423" s="400" t="s">
        <v>447</v>
      </c>
      <c r="S423" s="400" t="s">
        <v>447</v>
      </c>
      <c r="T423" s="400" t="s">
        <v>447</v>
      </c>
      <c r="U423" s="401">
        <f>SUM(V423:X423)</f>
        <v>0</v>
      </c>
      <c r="V423" s="400" t="s">
        <v>447</v>
      </c>
      <c r="W423" s="400" t="s">
        <v>447</v>
      </c>
      <c r="X423" s="400" t="s">
        <v>447</v>
      </c>
    </row>
    <row r="424" spans="1:24" ht="15" customHeight="1">
      <c r="A424" s="340"/>
      <c r="B424" s="407" t="s">
        <v>144</v>
      </c>
      <c r="C424" s="406"/>
      <c r="D424" s="354" t="s">
        <v>574</v>
      </c>
      <c r="E424" s="346" t="s">
        <v>573</v>
      </c>
      <c r="F424" s="346" t="s">
        <v>538</v>
      </c>
      <c r="G424" s="346" t="s">
        <v>241</v>
      </c>
      <c r="H424" s="346" t="s">
        <v>541</v>
      </c>
      <c r="I424" s="401">
        <f>SUM(J424:L424)</f>
        <v>0</v>
      </c>
      <c r="J424" s="400">
        <v>0</v>
      </c>
      <c r="K424" s="400" t="s">
        <v>447</v>
      </c>
      <c r="L424" s="400" t="s">
        <v>447</v>
      </c>
      <c r="M424" s="401">
        <f>SUM(N424:P424)</f>
        <v>0</v>
      </c>
      <c r="N424" s="400">
        <v>0</v>
      </c>
      <c r="O424" s="400" t="s">
        <v>447</v>
      </c>
      <c r="P424" s="400" t="s">
        <v>447</v>
      </c>
      <c r="Q424" s="401">
        <f>SUM(R424:T424)</f>
        <v>0</v>
      </c>
      <c r="R424" s="400">
        <v>0</v>
      </c>
      <c r="S424" s="400" t="s">
        <v>447</v>
      </c>
      <c r="T424" s="400" t="s">
        <v>447</v>
      </c>
      <c r="U424" s="401">
        <f>SUM(V424:X424)</f>
        <v>0</v>
      </c>
      <c r="V424" s="400">
        <v>0</v>
      </c>
      <c r="W424" s="400" t="s">
        <v>447</v>
      </c>
      <c r="X424" s="400" t="s">
        <v>447</v>
      </c>
    </row>
    <row r="425" spans="1:24" ht="15">
      <c r="A425" s="340"/>
      <c r="B425" s="405"/>
      <c r="C425" s="404"/>
      <c r="D425" s="351"/>
      <c r="E425" s="346" t="s">
        <v>573</v>
      </c>
      <c r="F425" s="346" t="s">
        <v>538</v>
      </c>
      <c r="G425" s="346" t="s">
        <v>241</v>
      </c>
      <c r="H425" s="346" t="s">
        <v>291</v>
      </c>
      <c r="I425" s="401">
        <f>SUM(J425:L425)</f>
        <v>0</v>
      </c>
      <c r="J425" s="399">
        <v>0</v>
      </c>
      <c r="K425" s="399" t="s">
        <v>447</v>
      </c>
      <c r="L425" s="399" t="s">
        <v>447</v>
      </c>
      <c r="M425" s="401">
        <f>SUM(N425:P425)</f>
        <v>0</v>
      </c>
      <c r="N425" s="399">
        <v>0</v>
      </c>
      <c r="O425" s="399" t="s">
        <v>447</v>
      </c>
      <c r="P425" s="399" t="s">
        <v>447</v>
      </c>
      <c r="Q425" s="401">
        <f>SUM(R425:T425)</f>
        <v>0</v>
      </c>
      <c r="R425" s="399">
        <v>0</v>
      </c>
      <c r="S425" s="399" t="s">
        <v>447</v>
      </c>
      <c r="T425" s="399" t="s">
        <v>447</v>
      </c>
      <c r="U425" s="401">
        <f>SUM(V425:X425)</f>
        <v>0</v>
      </c>
      <c r="V425" s="399">
        <v>0</v>
      </c>
      <c r="W425" s="399" t="s">
        <v>447</v>
      </c>
      <c r="X425" s="399" t="s">
        <v>447</v>
      </c>
    </row>
    <row r="426" spans="1:24" ht="15">
      <c r="A426" s="340"/>
      <c r="B426" s="405"/>
      <c r="C426" s="404"/>
      <c r="D426" s="351"/>
      <c r="E426" s="346" t="s">
        <v>573</v>
      </c>
      <c r="F426" s="346" t="s">
        <v>538</v>
      </c>
      <c r="G426" s="346" t="s">
        <v>241</v>
      </c>
      <c r="H426" s="346" t="s">
        <v>540</v>
      </c>
      <c r="I426" s="401">
        <f>SUM(J426:L426)</f>
        <v>0</v>
      </c>
      <c r="J426" s="399" t="s">
        <v>447</v>
      </c>
      <c r="K426" s="399" t="s">
        <v>447</v>
      </c>
      <c r="L426" s="399" t="s">
        <v>447</v>
      </c>
      <c r="M426" s="401">
        <f>SUM(N426:P426)</f>
        <v>0</v>
      </c>
      <c r="N426" s="399" t="s">
        <v>447</v>
      </c>
      <c r="O426" s="399" t="s">
        <v>447</v>
      </c>
      <c r="P426" s="399" t="s">
        <v>447</v>
      </c>
      <c r="Q426" s="401">
        <f>SUM(R426:T426)</f>
        <v>0</v>
      </c>
      <c r="R426" s="399" t="s">
        <v>447</v>
      </c>
      <c r="S426" s="399" t="s">
        <v>447</v>
      </c>
      <c r="T426" s="399" t="s">
        <v>447</v>
      </c>
      <c r="U426" s="401">
        <f>SUM(V426:X426)</f>
        <v>0</v>
      </c>
      <c r="V426" s="399" t="s">
        <v>447</v>
      </c>
      <c r="W426" s="399" t="s">
        <v>447</v>
      </c>
      <c r="X426" s="399" t="s">
        <v>447</v>
      </c>
    </row>
    <row r="427" spans="1:24" ht="15">
      <c r="A427" s="340"/>
      <c r="B427" s="405"/>
      <c r="C427" s="404"/>
      <c r="D427" s="351"/>
      <c r="E427" s="346" t="s">
        <v>573</v>
      </c>
      <c r="F427" s="346" t="s">
        <v>538</v>
      </c>
      <c r="G427" s="346" t="s">
        <v>241</v>
      </c>
      <c r="H427" s="346" t="s">
        <v>519</v>
      </c>
      <c r="I427" s="401">
        <f>SUM(J427:L427)</f>
        <v>0</v>
      </c>
      <c r="J427" s="399">
        <v>0</v>
      </c>
      <c r="K427" s="399" t="s">
        <v>447</v>
      </c>
      <c r="L427" s="399" t="s">
        <v>447</v>
      </c>
      <c r="M427" s="401">
        <f>SUM(N427:P427)</f>
        <v>0</v>
      </c>
      <c r="N427" s="399">
        <v>0</v>
      </c>
      <c r="O427" s="399" t="s">
        <v>447</v>
      </c>
      <c r="P427" s="399" t="s">
        <v>447</v>
      </c>
      <c r="Q427" s="401">
        <f>SUM(R427:T427)</f>
        <v>0</v>
      </c>
      <c r="R427" s="399">
        <v>0</v>
      </c>
      <c r="S427" s="399" t="s">
        <v>447</v>
      </c>
      <c r="T427" s="399" t="s">
        <v>447</v>
      </c>
      <c r="U427" s="401">
        <f>SUM(V427:X427)</f>
        <v>0</v>
      </c>
      <c r="V427" s="399">
        <v>0</v>
      </c>
      <c r="W427" s="399" t="s">
        <v>447</v>
      </c>
      <c r="X427" s="399" t="s">
        <v>447</v>
      </c>
    </row>
    <row r="428" spans="1:24" ht="15">
      <c r="A428" s="340"/>
      <c r="B428" s="405"/>
      <c r="C428" s="404"/>
      <c r="D428" s="351"/>
      <c r="E428" s="346" t="s">
        <v>573</v>
      </c>
      <c r="F428" s="346" t="s">
        <v>538</v>
      </c>
      <c r="G428" s="346" t="s">
        <v>241</v>
      </c>
      <c r="H428" s="346" t="s">
        <v>518</v>
      </c>
      <c r="I428" s="401">
        <f>SUM(J428:L428)</f>
        <v>0</v>
      </c>
      <c r="J428" s="399" t="s">
        <v>447</v>
      </c>
      <c r="K428" s="399" t="s">
        <v>447</v>
      </c>
      <c r="L428" s="399" t="s">
        <v>447</v>
      </c>
      <c r="M428" s="401">
        <f>SUM(N428:P428)</f>
        <v>0</v>
      </c>
      <c r="N428" s="399" t="s">
        <v>447</v>
      </c>
      <c r="O428" s="399" t="s">
        <v>447</v>
      </c>
      <c r="P428" s="399" t="s">
        <v>447</v>
      </c>
      <c r="Q428" s="401">
        <f>SUM(R428:T428)</f>
        <v>0</v>
      </c>
      <c r="R428" s="399" t="s">
        <v>447</v>
      </c>
      <c r="S428" s="399" t="s">
        <v>447</v>
      </c>
      <c r="T428" s="399" t="s">
        <v>447</v>
      </c>
      <c r="U428" s="401">
        <f>SUM(V428:X428)</f>
        <v>0</v>
      </c>
      <c r="V428" s="399" t="s">
        <v>447</v>
      </c>
      <c r="W428" s="399" t="s">
        <v>447</v>
      </c>
      <c r="X428" s="399" t="s">
        <v>447</v>
      </c>
    </row>
    <row r="429" spans="1:24" ht="15">
      <c r="A429" s="340"/>
      <c r="B429" s="405"/>
      <c r="C429" s="404"/>
      <c r="D429" s="351"/>
      <c r="E429" s="346" t="s">
        <v>573</v>
      </c>
      <c r="F429" s="346" t="s">
        <v>538</v>
      </c>
      <c r="G429" s="346" t="s">
        <v>241</v>
      </c>
      <c r="H429" s="346" t="s">
        <v>367</v>
      </c>
      <c r="I429" s="401">
        <f>SUM(J429:L429)</f>
        <v>0</v>
      </c>
      <c r="J429" s="399" t="s">
        <v>447</v>
      </c>
      <c r="K429" s="399" t="s">
        <v>447</v>
      </c>
      <c r="L429" s="399" t="s">
        <v>447</v>
      </c>
      <c r="M429" s="401">
        <f>SUM(N429:P429)</f>
        <v>0</v>
      </c>
      <c r="N429" s="399" t="s">
        <v>447</v>
      </c>
      <c r="O429" s="399" t="s">
        <v>447</v>
      </c>
      <c r="P429" s="399" t="s">
        <v>447</v>
      </c>
      <c r="Q429" s="401">
        <f>SUM(R429:T429)</f>
        <v>0</v>
      </c>
      <c r="R429" s="399" t="s">
        <v>447</v>
      </c>
      <c r="S429" s="399" t="s">
        <v>447</v>
      </c>
      <c r="T429" s="399" t="s">
        <v>447</v>
      </c>
      <c r="U429" s="401">
        <f>SUM(V429:X429)</f>
        <v>0</v>
      </c>
      <c r="V429" s="399" t="s">
        <v>447</v>
      </c>
      <c r="W429" s="399" t="s">
        <v>447</v>
      </c>
      <c r="X429" s="399" t="s">
        <v>447</v>
      </c>
    </row>
    <row r="430" spans="1:24" ht="15">
      <c r="A430" s="340"/>
      <c r="B430" s="405"/>
      <c r="C430" s="404"/>
      <c r="D430" s="351"/>
      <c r="E430" s="346" t="s">
        <v>573</v>
      </c>
      <c r="F430" s="346" t="s">
        <v>538</v>
      </c>
      <c r="G430" s="346" t="s">
        <v>241</v>
      </c>
      <c r="H430" s="346" t="s">
        <v>366</v>
      </c>
      <c r="I430" s="401">
        <f>SUM(J430:L430)</f>
        <v>0</v>
      </c>
      <c r="J430" s="399" t="s">
        <v>447</v>
      </c>
      <c r="K430" s="399" t="s">
        <v>447</v>
      </c>
      <c r="L430" s="399" t="s">
        <v>447</v>
      </c>
      <c r="M430" s="401">
        <f>SUM(N430:P430)</f>
        <v>0</v>
      </c>
      <c r="N430" s="399" t="s">
        <v>447</v>
      </c>
      <c r="O430" s="399" t="s">
        <v>447</v>
      </c>
      <c r="P430" s="399" t="s">
        <v>447</v>
      </c>
      <c r="Q430" s="401">
        <f>SUM(R430:T430)</f>
        <v>0</v>
      </c>
      <c r="R430" s="399" t="s">
        <v>447</v>
      </c>
      <c r="S430" s="399" t="s">
        <v>447</v>
      </c>
      <c r="T430" s="399" t="s">
        <v>447</v>
      </c>
      <c r="U430" s="401">
        <f>SUM(V430:X430)</f>
        <v>0</v>
      </c>
      <c r="V430" s="399" t="s">
        <v>447</v>
      </c>
      <c r="W430" s="399" t="s">
        <v>447</v>
      </c>
      <c r="X430" s="399" t="s">
        <v>447</v>
      </c>
    </row>
    <row r="431" spans="1:24" ht="15">
      <c r="A431" s="340"/>
      <c r="B431" s="403"/>
      <c r="C431" s="402"/>
      <c r="D431" s="348"/>
      <c r="E431" s="346" t="s">
        <v>573</v>
      </c>
      <c r="F431" s="346" t="s">
        <v>538</v>
      </c>
      <c r="G431" s="346" t="s">
        <v>241</v>
      </c>
      <c r="H431" s="346" t="s">
        <v>365</v>
      </c>
      <c r="I431" s="401">
        <f>SUM(J431:L431)</f>
        <v>0</v>
      </c>
      <c r="J431" s="399" t="s">
        <v>447</v>
      </c>
      <c r="K431" s="399" t="s">
        <v>447</v>
      </c>
      <c r="L431" s="399" t="s">
        <v>447</v>
      </c>
      <c r="M431" s="401">
        <f>SUM(N431:P431)</f>
        <v>0</v>
      </c>
      <c r="N431" s="399" t="s">
        <v>447</v>
      </c>
      <c r="O431" s="399" t="s">
        <v>447</v>
      </c>
      <c r="P431" s="399" t="s">
        <v>447</v>
      </c>
      <c r="Q431" s="401">
        <f>SUM(R431:T431)</f>
        <v>0</v>
      </c>
      <c r="R431" s="399" t="s">
        <v>447</v>
      </c>
      <c r="S431" s="399" t="s">
        <v>447</v>
      </c>
      <c r="T431" s="399" t="s">
        <v>447</v>
      </c>
      <c r="U431" s="401">
        <f>SUM(V431:X431)</f>
        <v>0</v>
      </c>
      <c r="V431" s="399" t="s">
        <v>447</v>
      </c>
      <c r="W431" s="399" t="s">
        <v>447</v>
      </c>
      <c r="X431" s="399" t="s">
        <v>447</v>
      </c>
    </row>
    <row r="432" spans="1:24" ht="15">
      <c r="A432" s="340"/>
      <c r="B432" s="407" t="s">
        <v>137</v>
      </c>
      <c r="C432" s="406"/>
      <c r="D432" s="354" t="s">
        <v>572</v>
      </c>
      <c r="E432" s="346" t="s">
        <v>241</v>
      </c>
      <c r="F432" s="346" t="s">
        <v>538</v>
      </c>
      <c r="G432" s="346" t="s">
        <v>241</v>
      </c>
      <c r="H432" s="346" t="s">
        <v>541</v>
      </c>
      <c r="I432" s="401">
        <f>SUM(J432:L432)</f>
        <v>161478173.91</v>
      </c>
      <c r="J432" s="400">
        <v>161478173.91</v>
      </c>
      <c r="K432" s="400" t="s">
        <v>447</v>
      </c>
      <c r="L432" s="400" t="s">
        <v>447</v>
      </c>
      <c r="M432" s="401">
        <f>SUM(N432:P432)</f>
        <v>137512686.42</v>
      </c>
      <c r="N432" s="400">
        <v>137512686.42</v>
      </c>
      <c r="O432" s="400" t="s">
        <v>447</v>
      </c>
      <c r="P432" s="400" t="s">
        <v>447</v>
      </c>
      <c r="Q432" s="401">
        <f>SUM(R432:T432)</f>
        <v>137512686.42</v>
      </c>
      <c r="R432" s="400">
        <v>137512686.42</v>
      </c>
      <c r="S432" s="400" t="s">
        <v>447</v>
      </c>
      <c r="T432" s="400" t="s">
        <v>447</v>
      </c>
      <c r="U432" s="401">
        <f>SUM(V432:X432)</f>
        <v>0</v>
      </c>
      <c r="V432" s="400">
        <v>0</v>
      </c>
      <c r="W432" s="400" t="s">
        <v>447</v>
      </c>
      <c r="X432" s="400" t="s">
        <v>447</v>
      </c>
    </row>
    <row r="433" spans="1:24" ht="15">
      <c r="A433" s="340"/>
      <c r="B433" s="405"/>
      <c r="C433" s="404"/>
      <c r="D433" s="351"/>
      <c r="E433" s="346" t="s">
        <v>241</v>
      </c>
      <c r="F433" s="346" t="s">
        <v>538</v>
      </c>
      <c r="G433" s="346" t="s">
        <v>241</v>
      </c>
      <c r="H433" s="346" t="s">
        <v>291</v>
      </c>
      <c r="I433" s="401">
        <f>SUM(J433:L433)</f>
        <v>11767098.8</v>
      </c>
      <c r="J433" s="400">
        <v>11767098.8</v>
      </c>
      <c r="K433" s="400">
        <v>0</v>
      </c>
      <c r="L433" s="400">
        <v>0</v>
      </c>
      <c r="M433" s="401">
        <f>SUM(N433:P433)</f>
        <v>8652558</v>
      </c>
      <c r="N433" s="400">
        <v>8652558</v>
      </c>
      <c r="O433" s="400">
        <v>0</v>
      </c>
      <c r="P433" s="400">
        <v>0</v>
      </c>
      <c r="Q433" s="401">
        <f>SUM(R433:T433)</f>
        <v>8652558</v>
      </c>
      <c r="R433" s="400">
        <v>8652558</v>
      </c>
      <c r="S433" s="400">
        <v>0</v>
      </c>
      <c r="T433" s="400">
        <v>0</v>
      </c>
      <c r="U433" s="401">
        <f>SUM(V433:X433)</f>
        <v>0</v>
      </c>
      <c r="V433" s="400">
        <v>0</v>
      </c>
      <c r="W433" s="400">
        <v>0</v>
      </c>
      <c r="X433" s="400">
        <v>0</v>
      </c>
    </row>
    <row r="434" spans="1:24" ht="15">
      <c r="A434" s="340"/>
      <c r="B434" s="405"/>
      <c r="C434" s="404"/>
      <c r="D434" s="351"/>
      <c r="E434" s="346" t="s">
        <v>241</v>
      </c>
      <c r="F434" s="346" t="s">
        <v>538</v>
      </c>
      <c r="G434" s="346" t="s">
        <v>241</v>
      </c>
      <c r="H434" s="346" t="s">
        <v>540</v>
      </c>
      <c r="I434" s="401">
        <f>SUM(J434:L434)</f>
        <v>0</v>
      </c>
      <c r="J434" s="400">
        <v>0</v>
      </c>
      <c r="K434" s="400" t="s">
        <v>447</v>
      </c>
      <c r="L434" s="400" t="s">
        <v>447</v>
      </c>
      <c r="M434" s="401">
        <f>SUM(N434:P434)</f>
        <v>0</v>
      </c>
      <c r="N434" s="400">
        <v>0</v>
      </c>
      <c r="O434" s="400" t="s">
        <v>447</v>
      </c>
      <c r="P434" s="400" t="s">
        <v>447</v>
      </c>
      <c r="Q434" s="401">
        <f>SUM(R434:T434)</f>
        <v>0</v>
      </c>
      <c r="R434" s="400">
        <v>0</v>
      </c>
      <c r="S434" s="400" t="s">
        <v>447</v>
      </c>
      <c r="T434" s="400" t="s">
        <v>447</v>
      </c>
      <c r="U434" s="401">
        <f>SUM(V434:X434)</f>
        <v>0</v>
      </c>
      <c r="V434" s="400">
        <v>0</v>
      </c>
      <c r="W434" s="400" t="s">
        <v>447</v>
      </c>
      <c r="X434" s="400" t="s">
        <v>447</v>
      </c>
    </row>
    <row r="435" spans="1:24" ht="15">
      <c r="A435" s="340"/>
      <c r="B435" s="405"/>
      <c r="C435" s="404"/>
      <c r="D435" s="351"/>
      <c r="E435" s="346" t="s">
        <v>241</v>
      </c>
      <c r="F435" s="346" t="s">
        <v>538</v>
      </c>
      <c r="G435" s="346" t="s">
        <v>241</v>
      </c>
      <c r="H435" s="346" t="s">
        <v>519</v>
      </c>
      <c r="I435" s="401">
        <f>SUM(J435:L435)</f>
        <v>129781451.45</v>
      </c>
      <c r="J435" s="400">
        <v>129781451.45</v>
      </c>
      <c r="K435" s="400" t="s">
        <v>447</v>
      </c>
      <c r="L435" s="400" t="s">
        <v>447</v>
      </c>
      <c r="M435" s="401">
        <f>SUM(N435:P435)</f>
        <v>128860128.42</v>
      </c>
      <c r="N435" s="400">
        <v>128860128.42</v>
      </c>
      <c r="O435" s="400" t="s">
        <v>447</v>
      </c>
      <c r="P435" s="400" t="s">
        <v>447</v>
      </c>
      <c r="Q435" s="401">
        <f>SUM(R435:T435)</f>
        <v>128860128.42</v>
      </c>
      <c r="R435" s="400">
        <v>128860128.42</v>
      </c>
      <c r="S435" s="400" t="s">
        <v>447</v>
      </c>
      <c r="T435" s="400" t="s">
        <v>447</v>
      </c>
      <c r="U435" s="401">
        <f>SUM(V435:X435)</f>
        <v>0</v>
      </c>
      <c r="V435" s="400">
        <v>0</v>
      </c>
      <c r="W435" s="400" t="s">
        <v>447</v>
      </c>
      <c r="X435" s="400" t="s">
        <v>447</v>
      </c>
    </row>
    <row r="436" spans="1:24" ht="15">
      <c r="A436" s="340"/>
      <c r="B436" s="405"/>
      <c r="C436" s="404"/>
      <c r="D436" s="351"/>
      <c r="E436" s="346" t="s">
        <v>241</v>
      </c>
      <c r="F436" s="346" t="s">
        <v>538</v>
      </c>
      <c r="G436" s="346" t="s">
        <v>241</v>
      </c>
      <c r="H436" s="346" t="s">
        <v>518</v>
      </c>
      <c r="I436" s="401">
        <f>SUM(J436:L436)</f>
        <v>0</v>
      </c>
      <c r="J436" s="400" t="s">
        <v>447</v>
      </c>
      <c r="K436" s="400" t="s">
        <v>447</v>
      </c>
      <c r="L436" s="400" t="s">
        <v>447</v>
      </c>
      <c r="M436" s="401">
        <f>SUM(N436:P436)</f>
        <v>0</v>
      </c>
      <c r="N436" s="400" t="s">
        <v>447</v>
      </c>
      <c r="O436" s="400" t="s">
        <v>447</v>
      </c>
      <c r="P436" s="400" t="s">
        <v>447</v>
      </c>
      <c r="Q436" s="401">
        <f>SUM(R436:T436)</f>
        <v>0</v>
      </c>
      <c r="R436" s="400" t="s">
        <v>447</v>
      </c>
      <c r="S436" s="400" t="s">
        <v>447</v>
      </c>
      <c r="T436" s="400" t="s">
        <v>447</v>
      </c>
      <c r="U436" s="401">
        <f>SUM(V436:X436)</f>
        <v>0</v>
      </c>
      <c r="V436" s="400" t="s">
        <v>447</v>
      </c>
      <c r="W436" s="400" t="s">
        <v>447</v>
      </c>
      <c r="X436" s="400" t="s">
        <v>447</v>
      </c>
    </row>
    <row r="437" spans="1:24" ht="15">
      <c r="A437" s="340"/>
      <c r="B437" s="405"/>
      <c r="C437" s="404"/>
      <c r="D437" s="351"/>
      <c r="E437" s="346" t="s">
        <v>241</v>
      </c>
      <c r="F437" s="346" t="s">
        <v>538</v>
      </c>
      <c r="G437" s="346" t="s">
        <v>241</v>
      </c>
      <c r="H437" s="346" t="s">
        <v>367</v>
      </c>
      <c r="I437" s="401">
        <f>SUM(J437:L437)</f>
        <v>19929623.66</v>
      </c>
      <c r="J437" s="400">
        <v>19929623.66</v>
      </c>
      <c r="K437" s="400" t="s">
        <v>447</v>
      </c>
      <c r="L437" s="400" t="s">
        <v>447</v>
      </c>
      <c r="M437" s="401">
        <f>SUM(N437:P437)</f>
        <v>0</v>
      </c>
      <c r="N437" s="400">
        <v>0</v>
      </c>
      <c r="O437" s="400" t="s">
        <v>447</v>
      </c>
      <c r="P437" s="400" t="s">
        <v>447</v>
      </c>
      <c r="Q437" s="401">
        <f>SUM(R437:T437)</f>
        <v>0</v>
      </c>
      <c r="R437" s="400">
        <v>0</v>
      </c>
      <c r="S437" s="400" t="s">
        <v>447</v>
      </c>
      <c r="T437" s="400" t="s">
        <v>447</v>
      </c>
      <c r="U437" s="401">
        <f>SUM(V437:X437)</f>
        <v>0</v>
      </c>
      <c r="V437" s="400">
        <v>0</v>
      </c>
      <c r="W437" s="400" t="s">
        <v>447</v>
      </c>
      <c r="X437" s="400" t="s">
        <v>447</v>
      </c>
    </row>
    <row r="438" spans="1:24" ht="15">
      <c r="A438" s="340"/>
      <c r="B438" s="405"/>
      <c r="C438" s="404"/>
      <c r="D438" s="351"/>
      <c r="E438" s="346" t="s">
        <v>241</v>
      </c>
      <c r="F438" s="346" t="s">
        <v>538</v>
      </c>
      <c r="G438" s="346" t="s">
        <v>241</v>
      </c>
      <c r="H438" s="346" t="s">
        <v>366</v>
      </c>
      <c r="I438" s="401">
        <f>SUM(J438:L438)</f>
        <v>0</v>
      </c>
      <c r="J438" s="400">
        <v>0</v>
      </c>
      <c r="K438" s="400" t="s">
        <v>447</v>
      </c>
      <c r="L438" s="400" t="s">
        <v>447</v>
      </c>
      <c r="M438" s="401">
        <f>SUM(N438:P438)</f>
        <v>0</v>
      </c>
      <c r="N438" s="400">
        <v>0</v>
      </c>
      <c r="O438" s="400" t="s">
        <v>447</v>
      </c>
      <c r="P438" s="400" t="s">
        <v>447</v>
      </c>
      <c r="Q438" s="401">
        <f>SUM(R438:T438)</f>
        <v>0</v>
      </c>
      <c r="R438" s="400">
        <v>0</v>
      </c>
      <c r="S438" s="400" t="s">
        <v>447</v>
      </c>
      <c r="T438" s="400" t="s">
        <v>447</v>
      </c>
      <c r="U438" s="401">
        <f>SUM(V438:X438)</f>
        <v>0</v>
      </c>
      <c r="V438" s="400">
        <v>0</v>
      </c>
      <c r="W438" s="400" t="s">
        <v>447</v>
      </c>
      <c r="X438" s="400" t="s">
        <v>447</v>
      </c>
    </row>
    <row r="439" spans="1:24" ht="15">
      <c r="A439" s="340"/>
      <c r="B439" s="403"/>
      <c r="C439" s="402"/>
      <c r="D439" s="348"/>
      <c r="E439" s="346" t="s">
        <v>241</v>
      </c>
      <c r="F439" s="346" t="s">
        <v>538</v>
      </c>
      <c r="G439" s="346" t="s">
        <v>241</v>
      </c>
      <c r="H439" s="346" t="s">
        <v>365</v>
      </c>
      <c r="I439" s="401">
        <f>SUM(J439:L439)</f>
        <v>0</v>
      </c>
      <c r="J439" s="400" t="s">
        <v>447</v>
      </c>
      <c r="K439" s="400" t="s">
        <v>447</v>
      </c>
      <c r="L439" s="400" t="s">
        <v>447</v>
      </c>
      <c r="M439" s="401">
        <f>SUM(N439:P439)</f>
        <v>0</v>
      </c>
      <c r="N439" s="400" t="s">
        <v>447</v>
      </c>
      <c r="O439" s="400" t="s">
        <v>447</v>
      </c>
      <c r="P439" s="400" t="s">
        <v>447</v>
      </c>
      <c r="Q439" s="401">
        <f>SUM(R439:T439)</f>
        <v>0</v>
      </c>
      <c r="R439" s="400" t="s">
        <v>447</v>
      </c>
      <c r="S439" s="400" t="s">
        <v>447</v>
      </c>
      <c r="T439" s="400" t="s">
        <v>447</v>
      </c>
      <c r="U439" s="401">
        <f>SUM(V439:X439)</f>
        <v>0</v>
      </c>
      <c r="V439" s="400" t="s">
        <v>447</v>
      </c>
      <c r="W439" s="400" t="s">
        <v>447</v>
      </c>
      <c r="X439" s="400" t="s">
        <v>447</v>
      </c>
    </row>
    <row r="440" spans="1:24" ht="15">
      <c r="A440" s="340"/>
      <c r="B440" s="407" t="s">
        <v>571</v>
      </c>
      <c r="C440" s="406"/>
      <c r="D440" s="354" t="s">
        <v>570</v>
      </c>
      <c r="E440" s="346" t="s">
        <v>569</v>
      </c>
      <c r="F440" s="346" t="s">
        <v>538</v>
      </c>
      <c r="G440" s="346" t="s">
        <v>241</v>
      </c>
      <c r="H440" s="346" t="s">
        <v>541</v>
      </c>
      <c r="I440" s="401">
        <f>SUM(J440:L440)</f>
        <v>0</v>
      </c>
      <c r="J440" s="400" t="s">
        <v>447</v>
      </c>
      <c r="K440" s="400" t="s">
        <v>447</v>
      </c>
      <c r="L440" s="400" t="s">
        <v>447</v>
      </c>
      <c r="M440" s="401">
        <f>SUM(N440:P440)</f>
        <v>0</v>
      </c>
      <c r="N440" s="400" t="s">
        <v>447</v>
      </c>
      <c r="O440" s="400" t="s">
        <v>447</v>
      </c>
      <c r="P440" s="400" t="s">
        <v>447</v>
      </c>
      <c r="Q440" s="401">
        <f>SUM(R440:T440)</f>
        <v>0</v>
      </c>
      <c r="R440" s="400" t="s">
        <v>447</v>
      </c>
      <c r="S440" s="400" t="s">
        <v>447</v>
      </c>
      <c r="T440" s="400" t="s">
        <v>447</v>
      </c>
      <c r="U440" s="401">
        <f>SUM(V440:X440)</f>
        <v>0</v>
      </c>
      <c r="V440" s="400" t="s">
        <v>447</v>
      </c>
      <c r="W440" s="400" t="s">
        <v>447</v>
      </c>
      <c r="X440" s="400" t="s">
        <v>447</v>
      </c>
    </row>
    <row r="441" spans="1:24" ht="15">
      <c r="A441" s="340"/>
      <c r="B441" s="405"/>
      <c r="C441" s="404"/>
      <c r="D441" s="351"/>
      <c r="E441" s="346" t="s">
        <v>569</v>
      </c>
      <c r="F441" s="346" t="s">
        <v>538</v>
      </c>
      <c r="G441" s="346" t="s">
        <v>241</v>
      </c>
      <c r="H441" s="346" t="s">
        <v>291</v>
      </c>
      <c r="I441" s="401">
        <f>SUM(J441:L441)</f>
        <v>0</v>
      </c>
      <c r="J441" s="399" t="s">
        <v>447</v>
      </c>
      <c r="K441" s="399" t="s">
        <v>447</v>
      </c>
      <c r="L441" s="399" t="s">
        <v>447</v>
      </c>
      <c r="M441" s="401">
        <f>SUM(N441:P441)</f>
        <v>0</v>
      </c>
      <c r="N441" s="399" t="s">
        <v>447</v>
      </c>
      <c r="O441" s="399" t="s">
        <v>447</v>
      </c>
      <c r="P441" s="399" t="s">
        <v>447</v>
      </c>
      <c r="Q441" s="401">
        <f>SUM(R441:T441)</f>
        <v>0</v>
      </c>
      <c r="R441" s="399" t="s">
        <v>447</v>
      </c>
      <c r="S441" s="399" t="s">
        <v>447</v>
      </c>
      <c r="T441" s="399" t="s">
        <v>447</v>
      </c>
      <c r="U441" s="401">
        <f>SUM(V441:X441)</f>
        <v>0</v>
      </c>
      <c r="V441" s="399" t="s">
        <v>447</v>
      </c>
      <c r="W441" s="399" t="s">
        <v>447</v>
      </c>
      <c r="X441" s="399" t="s">
        <v>447</v>
      </c>
    </row>
    <row r="442" spans="1:24" ht="15">
      <c r="A442" s="340"/>
      <c r="B442" s="405"/>
      <c r="C442" s="404"/>
      <c r="D442" s="351"/>
      <c r="E442" s="346" t="s">
        <v>569</v>
      </c>
      <c r="F442" s="346" t="s">
        <v>538</v>
      </c>
      <c r="G442" s="346" t="s">
        <v>241</v>
      </c>
      <c r="H442" s="346" t="s">
        <v>540</v>
      </c>
      <c r="I442" s="401">
        <f>SUM(J442:L442)</f>
        <v>0</v>
      </c>
      <c r="J442" s="399" t="s">
        <v>447</v>
      </c>
      <c r="K442" s="399" t="s">
        <v>447</v>
      </c>
      <c r="L442" s="399" t="s">
        <v>447</v>
      </c>
      <c r="M442" s="401">
        <f>SUM(N442:P442)</f>
        <v>0</v>
      </c>
      <c r="N442" s="399" t="s">
        <v>447</v>
      </c>
      <c r="O442" s="399" t="s">
        <v>447</v>
      </c>
      <c r="P442" s="399" t="s">
        <v>447</v>
      </c>
      <c r="Q442" s="401">
        <f>SUM(R442:T442)</f>
        <v>0</v>
      </c>
      <c r="R442" s="399" t="s">
        <v>447</v>
      </c>
      <c r="S442" s="399" t="s">
        <v>447</v>
      </c>
      <c r="T442" s="399" t="s">
        <v>447</v>
      </c>
      <c r="U442" s="401">
        <f>SUM(V442:X442)</f>
        <v>0</v>
      </c>
      <c r="V442" s="399" t="s">
        <v>447</v>
      </c>
      <c r="W442" s="399" t="s">
        <v>447</v>
      </c>
      <c r="X442" s="399" t="s">
        <v>447</v>
      </c>
    </row>
    <row r="443" spans="1:24" ht="15">
      <c r="A443" s="340"/>
      <c r="B443" s="405"/>
      <c r="C443" s="404"/>
      <c r="D443" s="351"/>
      <c r="E443" s="346" t="s">
        <v>569</v>
      </c>
      <c r="F443" s="346" t="s">
        <v>538</v>
      </c>
      <c r="G443" s="346" t="s">
        <v>241</v>
      </c>
      <c r="H443" s="346" t="s">
        <v>519</v>
      </c>
      <c r="I443" s="401">
        <f>SUM(J443:L443)</f>
        <v>0</v>
      </c>
      <c r="J443" s="399" t="s">
        <v>447</v>
      </c>
      <c r="K443" s="399" t="s">
        <v>447</v>
      </c>
      <c r="L443" s="399" t="s">
        <v>447</v>
      </c>
      <c r="M443" s="401">
        <f>SUM(N443:P443)</f>
        <v>0</v>
      </c>
      <c r="N443" s="399" t="s">
        <v>447</v>
      </c>
      <c r="O443" s="399" t="s">
        <v>447</v>
      </c>
      <c r="P443" s="399" t="s">
        <v>447</v>
      </c>
      <c r="Q443" s="401">
        <f>SUM(R443:T443)</f>
        <v>0</v>
      </c>
      <c r="R443" s="399" t="s">
        <v>447</v>
      </c>
      <c r="S443" s="399" t="s">
        <v>447</v>
      </c>
      <c r="T443" s="399" t="s">
        <v>447</v>
      </c>
      <c r="U443" s="401">
        <f>SUM(V443:X443)</f>
        <v>0</v>
      </c>
      <c r="V443" s="399" t="s">
        <v>447</v>
      </c>
      <c r="W443" s="399" t="s">
        <v>447</v>
      </c>
      <c r="X443" s="399" t="s">
        <v>447</v>
      </c>
    </row>
    <row r="444" spans="1:24" ht="15">
      <c r="A444" s="340"/>
      <c r="B444" s="405"/>
      <c r="C444" s="404"/>
      <c r="D444" s="351"/>
      <c r="E444" s="346" t="s">
        <v>569</v>
      </c>
      <c r="F444" s="346" t="s">
        <v>538</v>
      </c>
      <c r="G444" s="346" t="s">
        <v>241</v>
      </c>
      <c r="H444" s="346" t="s">
        <v>518</v>
      </c>
      <c r="I444" s="401">
        <f>SUM(J444:L444)</f>
        <v>0</v>
      </c>
      <c r="J444" s="399" t="s">
        <v>447</v>
      </c>
      <c r="K444" s="399" t="s">
        <v>447</v>
      </c>
      <c r="L444" s="399" t="s">
        <v>447</v>
      </c>
      <c r="M444" s="401">
        <f>SUM(N444:P444)</f>
        <v>0</v>
      </c>
      <c r="N444" s="399" t="s">
        <v>447</v>
      </c>
      <c r="O444" s="399" t="s">
        <v>447</v>
      </c>
      <c r="P444" s="399" t="s">
        <v>447</v>
      </c>
      <c r="Q444" s="401">
        <f>SUM(R444:T444)</f>
        <v>0</v>
      </c>
      <c r="R444" s="399" t="s">
        <v>447</v>
      </c>
      <c r="S444" s="399" t="s">
        <v>447</v>
      </c>
      <c r="T444" s="399" t="s">
        <v>447</v>
      </c>
      <c r="U444" s="401">
        <f>SUM(V444:X444)</f>
        <v>0</v>
      </c>
      <c r="V444" s="399" t="s">
        <v>447</v>
      </c>
      <c r="W444" s="399" t="s">
        <v>447</v>
      </c>
      <c r="X444" s="399" t="s">
        <v>447</v>
      </c>
    </row>
    <row r="445" spans="1:24" ht="15">
      <c r="A445" s="340"/>
      <c r="B445" s="405"/>
      <c r="C445" s="404"/>
      <c r="D445" s="351"/>
      <c r="E445" s="346" t="s">
        <v>569</v>
      </c>
      <c r="F445" s="346" t="s">
        <v>538</v>
      </c>
      <c r="G445" s="346" t="s">
        <v>241</v>
      </c>
      <c r="H445" s="346" t="s">
        <v>367</v>
      </c>
      <c r="I445" s="401">
        <f>SUM(J445:L445)</f>
        <v>0</v>
      </c>
      <c r="J445" s="399" t="s">
        <v>447</v>
      </c>
      <c r="K445" s="399" t="s">
        <v>447</v>
      </c>
      <c r="L445" s="399" t="s">
        <v>447</v>
      </c>
      <c r="M445" s="401">
        <f>SUM(N445:P445)</f>
        <v>0</v>
      </c>
      <c r="N445" s="399" t="s">
        <v>447</v>
      </c>
      <c r="O445" s="399" t="s">
        <v>447</v>
      </c>
      <c r="P445" s="399" t="s">
        <v>447</v>
      </c>
      <c r="Q445" s="401">
        <f>SUM(R445:T445)</f>
        <v>0</v>
      </c>
      <c r="R445" s="399" t="s">
        <v>447</v>
      </c>
      <c r="S445" s="399" t="s">
        <v>447</v>
      </c>
      <c r="T445" s="399" t="s">
        <v>447</v>
      </c>
      <c r="U445" s="401">
        <f>SUM(V445:X445)</f>
        <v>0</v>
      </c>
      <c r="V445" s="399" t="s">
        <v>447</v>
      </c>
      <c r="W445" s="399" t="s">
        <v>447</v>
      </c>
      <c r="X445" s="399" t="s">
        <v>447</v>
      </c>
    </row>
    <row r="446" spans="1:24" ht="15">
      <c r="A446" s="340"/>
      <c r="B446" s="405"/>
      <c r="C446" s="404"/>
      <c r="D446" s="351"/>
      <c r="E446" s="346" t="s">
        <v>569</v>
      </c>
      <c r="F446" s="346" t="s">
        <v>538</v>
      </c>
      <c r="G446" s="346" t="s">
        <v>241</v>
      </c>
      <c r="H446" s="346" t="s">
        <v>366</v>
      </c>
      <c r="I446" s="401">
        <f>SUM(J446:L446)</f>
        <v>0</v>
      </c>
      <c r="J446" s="399" t="s">
        <v>447</v>
      </c>
      <c r="K446" s="399" t="s">
        <v>447</v>
      </c>
      <c r="L446" s="399" t="s">
        <v>447</v>
      </c>
      <c r="M446" s="401">
        <f>SUM(N446:P446)</f>
        <v>0</v>
      </c>
      <c r="N446" s="399" t="s">
        <v>447</v>
      </c>
      <c r="O446" s="399" t="s">
        <v>447</v>
      </c>
      <c r="P446" s="399" t="s">
        <v>447</v>
      </c>
      <c r="Q446" s="401">
        <f>SUM(R446:T446)</f>
        <v>0</v>
      </c>
      <c r="R446" s="399" t="s">
        <v>447</v>
      </c>
      <c r="S446" s="399" t="s">
        <v>447</v>
      </c>
      <c r="T446" s="399" t="s">
        <v>447</v>
      </c>
      <c r="U446" s="401">
        <f>SUM(V446:X446)</f>
        <v>0</v>
      </c>
      <c r="V446" s="399" t="s">
        <v>447</v>
      </c>
      <c r="W446" s="399" t="s">
        <v>447</v>
      </c>
      <c r="X446" s="399" t="s">
        <v>447</v>
      </c>
    </row>
    <row r="447" spans="1:24" ht="15">
      <c r="A447" s="340"/>
      <c r="B447" s="403"/>
      <c r="C447" s="402"/>
      <c r="D447" s="348"/>
      <c r="E447" s="346" t="s">
        <v>569</v>
      </c>
      <c r="F447" s="346" t="s">
        <v>538</v>
      </c>
      <c r="G447" s="346" t="s">
        <v>241</v>
      </c>
      <c r="H447" s="346" t="s">
        <v>365</v>
      </c>
      <c r="I447" s="401">
        <f>SUM(J447:L447)</f>
        <v>0</v>
      </c>
      <c r="J447" s="399" t="s">
        <v>447</v>
      </c>
      <c r="K447" s="399" t="s">
        <v>447</v>
      </c>
      <c r="L447" s="399" t="s">
        <v>447</v>
      </c>
      <c r="M447" s="401">
        <f>SUM(N447:P447)</f>
        <v>0</v>
      </c>
      <c r="N447" s="399" t="s">
        <v>447</v>
      </c>
      <c r="O447" s="399" t="s">
        <v>447</v>
      </c>
      <c r="P447" s="399" t="s">
        <v>447</v>
      </c>
      <c r="Q447" s="401">
        <f>SUM(R447:T447)</f>
        <v>0</v>
      </c>
      <c r="R447" s="399" t="s">
        <v>447</v>
      </c>
      <c r="S447" s="399" t="s">
        <v>447</v>
      </c>
      <c r="T447" s="399" t="s">
        <v>447</v>
      </c>
      <c r="U447" s="401">
        <f>SUM(V447:X447)</f>
        <v>0</v>
      </c>
      <c r="V447" s="399" t="s">
        <v>447</v>
      </c>
      <c r="W447" s="399" t="s">
        <v>447</v>
      </c>
      <c r="X447" s="399" t="s">
        <v>447</v>
      </c>
    </row>
    <row r="448" spans="1:24" ht="15" customHeight="1">
      <c r="A448" s="340"/>
      <c r="B448" s="407" t="s">
        <v>133</v>
      </c>
      <c r="C448" s="406"/>
      <c r="D448" s="354" t="s">
        <v>568</v>
      </c>
      <c r="E448" s="346" t="s">
        <v>567</v>
      </c>
      <c r="F448" s="346" t="s">
        <v>538</v>
      </c>
      <c r="G448" s="346" t="s">
        <v>241</v>
      </c>
      <c r="H448" s="346" t="s">
        <v>541</v>
      </c>
      <c r="I448" s="401">
        <f>SUM(J448:L448)</f>
        <v>250000</v>
      </c>
      <c r="J448" s="400">
        <v>250000</v>
      </c>
      <c r="K448" s="400" t="s">
        <v>447</v>
      </c>
      <c r="L448" s="400" t="s">
        <v>447</v>
      </c>
      <c r="M448" s="401">
        <f>SUM(N448:P448)</f>
        <v>114150.84</v>
      </c>
      <c r="N448" s="400">
        <v>114150.84</v>
      </c>
      <c r="O448" s="400" t="s">
        <v>447</v>
      </c>
      <c r="P448" s="400" t="s">
        <v>447</v>
      </c>
      <c r="Q448" s="401">
        <f>SUM(R448:T448)</f>
        <v>114150.84</v>
      </c>
      <c r="R448" s="400">
        <v>114150.84</v>
      </c>
      <c r="S448" s="400" t="s">
        <v>447</v>
      </c>
      <c r="T448" s="400" t="s">
        <v>447</v>
      </c>
      <c r="U448" s="401">
        <f>SUM(V448:X448)</f>
        <v>0</v>
      </c>
      <c r="V448" s="400">
        <v>0</v>
      </c>
      <c r="W448" s="400" t="s">
        <v>447</v>
      </c>
      <c r="X448" s="400" t="s">
        <v>447</v>
      </c>
    </row>
    <row r="449" spans="1:24" ht="15">
      <c r="A449" s="340"/>
      <c r="B449" s="405"/>
      <c r="C449" s="404"/>
      <c r="D449" s="351"/>
      <c r="E449" s="346" t="s">
        <v>567</v>
      </c>
      <c r="F449" s="346" t="s">
        <v>538</v>
      </c>
      <c r="G449" s="346" t="s">
        <v>241</v>
      </c>
      <c r="H449" s="346" t="s">
        <v>291</v>
      </c>
      <c r="I449" s="401">
        <f>SUM(J449:L449)</f>
        <v>114150.84</v>
      </c>
      <c r="J449" s="399">
        <v>114150.84</v>
      </c>
      <c r="K449" s="399" t="s">
        <v>447</v>
      </c>
      <c r="L449" s="399">
        <v>0</v>
      </c>
      <c r="M449" s="401">
        <f>SUM(N449:P449)</f>
        <v>114150.84</v>
      </c>
      <c r="N449" s="399">
        <v>114150.84</v>
      </c>
      <c r="O449" s="399" t="s">
        <v>447</v>
      </c>
      <c r="P449" s="399">
        <v>0</v>
      </c>
      <c r="Q449" s="401">
        <f>SUM(R449:T449)</f>
        <v>114150.84</v>
      </c>
      <c r="R449" s="399">
        <v>114150.84</v>
      </c>
      <c r="S449" s="399" t="s">
        <v>447</v>
      </c>
      <c r="T449" s="399">
        <v>0</v>
      </c>
      <c r="U449" s="401">
        <f>SUM(V449:X449)</f>
        <v>0</v>
      </c>
      <c r="V449" s="399">
        <v>0</v>
      </c>
      <c r="W449" s="399" t="s">
        <v>447</v>
      </c>
      <c r="X449" s="399">
        <v>0</v>
      </c>
    </row>
    <row r="450" spans="1:24" ht="15">
      <c r="A450" s="340"/>
      <c r="B450" s="405"/>
      <c r="C450" s="404"/>
      <c r="D450" s="351"/>
      <c r="E450" s="346" t="s">
        <v>567</v>
      </c>
      <c r="F450" s="346" t="s">
        <v>538</v>
      </c>
      <c r="G450" s="346" t="s">
        <v>241</v>
      </c>
      <c r="H450" s="346" t="s">
        <v>540</v>
      </c>
      <c r="I450" s="401">
        <f>SUM(J450:L450)</f>
        <v>0</v>
      </c>
      <c r="J450" s="399" t="s">
        <v>447</v>
      </c>
      <c r="K450" s="399" t="s">
        <v>447</v>
      </c>
      <c r="L450" s="399" t="s">
        <v>447</v>
      </c>
      <c r="M450" s="401">
        <f>SUM(N450:P450)</f>
        <v>0</v>
      </c>
      <c r="N450" s="399" t="s">
        <v>447</v>
      </c>
      <c r="O450" s="399" t="s">
        <v>447</v>
      </c>
      <c r="P450" s="399" t="s">
        <v>447</v>
      </c>
      <c r="Q450" s="401">
        <f>SUM(R450:T450)</f>
        <v>0</v>
      </c>
      <c r="R450" s="399" t="s">
        <v>447</v>
      </c>
      <c r="S450" s="399" t="s">
        <v>447</v>
      </c>
      <c r="T450" s="399" t="s">
        <v>447</v>
      </c>
      <c r="U450" s="401">
        <f>SUM(V450:X450)</f>
        <v>0</v>
      </c>
      <c r="V450" s="399" t="s">
        <v>447</v>
      </c>
      <c r="W450" s="399" t="s">
        <v>447</v>
      </c>
      <c r="X450" s="399" t="s">
        <v>447</v>
      </c>
    </row>
    <row r="451" spans="1:24" ht="15">
      <c r="A451" s="340"/>
      <c r="B451" s="405"/>
      <c r="C451" s="404"/>
      <c r="D451" s="351"/>
      <c r="E451" s="346" t="s">
        <v>567</v>
      </c>
      <c r="F451" s="346" t="s">
        <v>538</v>
      </c>
      <c r="G451" s="346" t="s">
        <v>241</v>
      </c>
      <c r="H451" s="346" t="s">
        <v>519</v>
      </c>
      <c r="I451" s="401">
        <f>SUM(J451:L451)</f>
        <v>0</v>
      </c>
      <c r="J451" s="399">
        <v>0</v>
      </c>
      <c r="K451" s="399" t="s">
        <v>447</v>
      </c>
      <c r="L451" s="399" t="s">
        <v>447</v>
      </c>
      <c r="M451" s="401">
        <f>SUM(N451:P451)</f>
        <v>0</v>
      </c>
      <c r="N451" s="399">
        <v>0</v>
      </c>
      <c r="O451" s="399" t="s">
        <v>447</v>
      </c>
      <c r="P451" s="399" t="s">
        <v>447</v>
      </c>
      <c r="Q451" s="401">
        <f>SUM(R451:T451)</f>
        <v>0</v>
      </c>
      <c r="R451" s="399">
        <v>0</v>
      </c>
      <c r="S451" s="399" t="s">
        <v>447</v>
      </c>
      <c r="T451" s="399" t="s">
        <v>447</v>
      </c>
      <c r="U451" s="401">
        <f>SUM(V451:X451)</f>
        <v>0</v>
      </c>
      <c r="V451" s="399">
        <v>0</v>
      </c>
      <c r="W451" s="399" t="s">
        <v>447</v>
      </c>
      <c r="X451" s="399" t="s">
        <v>447</v>
      </c>
    </row>
    <row r="452" spans="1:24" ht="15">
      <c r="A452" s="340"/>
      <c r="B452" s="405"/>
      <c r="C452" s="404"/>
      <c r="D452" s="351"/>
      <c r="E452" s="346" t="s">
        <v>567</v>
      </c>
      <c r="F452" s="346" t="s">
        <v>538</v>
      </c>
      <c r="G452" s="346" t="s">
        <v>241</v>
      </c>
      <c r="H452" s="346" t="s">
        <v>518</v>
      </c>
      <c r="I452" s="401">
        <f>SUM(J452:L452)</f>
        <v>0</v>
      </c>
      <c r="J452" s="399" t="s">
        <v>447</v>
      </c>
      <c r="K452" s="399" t="s">
        <v>447</v>
      </c>
      <c r="L452" s="399" t="s">
        <v>447</v>
      </c>
      <c r="M452" s="401">
        <f>SUM(N452:P452)</f>
        <v>0</v>
      </c>
      <c r="N452" s="399" t="s">
        <v>447</v>
      </c>
      <c r="O452" s="399" t="s">
        <v>447</v>
      </c>
      <c r="P452" s="399" t="s">
        <v>447</v>
      </c>
      <c r="Q452" s="401">
        <f>SUM(R452:T452)</f>
        <v>0</v>
      </c>
      <c r="R452" s="399" t="s">
        <v>447</v>
      </c>
      <c r="S452" s="399" t="s">
        <v>447</v>
      </c>
      <c r="T452" s="399" t="s">
        <v>447</v>
      </c>
      <c r="U452" s="401">
        <f>SUM(V452:X452)</f>
        <v>0</v>
      </c>
      <c r="V452" s="399" t="s">
        <v>447</v>
      </c>
      <c r="W452" s="399" t="s">
        <v>447</v>
      </c>
      <c r="X452" s="399" t="s">
        <v>447</v>
      </c>
    </row>
    <row r="453" spans="1:24" ht="15">
      <c r="A453" s="340"/>
      <c r="B453" s="405"/>
      <c r="C453" s="404"/>
      <c r="D453" s="351"/>
      <c r="E453" s="346" t="s">
        <v>567</v>
      </c>
      <c r="F453" s="346" t="s">
        <v>538</v>
      </c>
      <c r="G453" s="346" t="s">
        <v>241</v>
      </c>
      <c r="H453" s="346" t="s">
        <v>367</v>
      </c>
      <c r="I453" s="401">
        <f>SUM(J453:L453)</f>
        <v>135849.16</v>
      </c>
      <c r="J453" s="399">
        <v>135849.16</v>
      </c>
      <c r="K453" s="399" t="s">
        <v>447</v>
      </c>
      <c r="L453" s="399" t="s">
        <v>447</v>
      </c>
      <c r="M453" s="401">
        <f>SUM(N453:P453)</f>
        <v>0</v>
      </c>
      <c r="N453" s="399">
        <v>0</v>
      </c>
      <c r="O453" s="399" t="s">
        <v>447</v>
      </c>
      <c r="P453" s="399" t="s">
        <v>447</v>
      </c>
      <c r="Q453" s="401">
        <f>SUM(R453:T453)</f>
        <v>0</v>
      </c>
      <c r="R453" s="399">
        <v>0</v>
      </c>
      <c r="S453" s="399" t="s">
        <v>447</v>
      </c>
      <c r="T453" s="399" t="s">
        <v>447</v>
      </c>
      <c r="U453" s="401">
        <f>SUM(V453:X453)</f>
        <v>0</v>
      </c>
      <c r="V453" s="399">
        <v>0</v>
      </c>
      <c r="W453" s="399" t="s">
        <v>447</v>
      </c>
      <c r="X453" s="399" t="s">
        <v>447</v>
      </c>
    </row>
    <row r="454" spans="1:24" ht="15">
      <c r="A454" s="340"/>
      <c r="B454" s="405"/>
      <c r="C454" s="404"/>
      <c r="D454" s="351"/>
      <c r="E454" s="346" t="s">
        <v>567</v>
      </c>
      <c r="F454" s="346" t="s">
        <v>538</v>
      </c>
      <c r="G454" s="346" t="s">
        <v>241</v>
      </c>
      <c r="H454" s="346" t="s">
        <v>366</v>
      </c>
      <c r="I454" s="401">
        <f>SUM(J454:L454)</f>
        <v>0</v>
      </c>
      <c r="J454" s="399" t="s">
        <v>447</v>
      </c>
      <c r="K454" s="399" t="s">
        <v>447</v>
      </c>
      <c r="L454" s="399" t="s">
        <v>447</v>
      </c>
      <c r="M454" s="401">
        <f>SUM(N454:P454)</f>
        <v>0</v>
      </c>
      <c r="N454" s="399" t="s">
        <v>447</v>
      </c>
      <c r="O454" s="399" t="s">
        <v>447</v>
      </c>
      <c r="P454" s="399" t="s">
        <v>447</v>
      </c>
      <c r="Q454" s="401">
        <f>SUM(R454:T454)</f>
        <v>0</v>
      </c>
      <c r="R454" s="399" t="s">
        <v>447</v>
      </c>
      <c r="S454" s="399" t="s">
        <v>447</v>
      </c>
      <c r="T454" s="399" t="s">
        <v>447</v>
      </c>
      <c r="U454" s="401">
        <f>SUM(V454:X454)</f>
        <v>0</v>
      </c>
      <c r="V454" s="399" t="s">
        <v>447</v>
      </c>
      <c r="W454" s="399" t="s">
        <v>447</v>
      </c>
      <c r="X454" s="399" t="s">
        <v>447</v>
      </c>
    </row>
    <row r="455" spans="1:24" ht="15">
      <c r="A455" s="340"/>
      <c r="B455" s="403"/>
      <c r="C455" s="402"/>
      <c r="D455" s="348"/>
      <c r="E455" s="346" t="s">
        <v>567</v>
      </c>
      <c r="F455" s="346" t="s">
        <v>538</v>
      </c>
      <c r="G455" s="346" t="s">
        <v>241</v>
      </c>
      <c r="H455" s="346" t="s">
        <v>365</v>
      </c>
      <c r="I455" s="401">
        <f>SUM(J455:L455)</f>
        <v>0</v>
      </c>
      <c r="J455" s="399" t="s">
        <v>447</v>
      </c>
      <c r="K455" s="399" t="s">
        <v>447</v>
      </c>
      <c r="L455" s="399" t="s">
        <v>447</v>
      </c>
      <c r="M455" s="401">
        <f>SUM(N455:P455)</f>
        <v>0</v>
      </c>
      <c r="N455" s="399" t="s">
        <v>447</v>
      </c>
      <c r="O455" s="399" t="s">
        <v>447</v>
      </c>
      <c r="P455" s="399" t="s">
        <v>447</v>
      </c>
      <c r="Q455" s="401">
        <f>SUM(R455:T455)</f>
        <v>0</v>
      </c>
      <c r="R455" s="399" t="s">
        <v>447</v>
      </c>
      <c r="S455" s="399" t="s">
        <v>447</v>
      </c>
      <c r="T455" s="399" t="s">
        <v>447</v>
      </c>
      <c r="U455" s="401">
        <f>SUM(V455:X455)</f>
        <v>0</v>
      </c>
      <c r="V455" s="399" t="s">
        <v>447</v>
      </c>
      <c r="W455" s="399" t="s">
        <v>447</v>
      </c>
      <c r="X455" s="399" t="s">
        <v>447</v>
      </c>
    </row>
    <row r="456" spans="1:24" ht="15">
      <c r="A456" s="340"/>
      <c r="B456" s="407" t="s">
        <v>131</v>
      </c>
      <c r="C456" s="406"/>
      <c r="D456" s="354" t="s">
        <v>566</v>
      </c>
      <c r="E456" s="346" t="s">
        <v>565</v>
      </c>
      <c r="F456" s="346" t="s">
        <v>538</v>
      </c>
      <c r="G456" s="346" t="s">
        <v>241</v>
      </c>
      <c r="H456" s="346" t="s">
        <v>541</v>
      </c>
      <c r="I456" s="401">
        <f>SUM(J456:L456)</f>
        <v>148222225.95</v>
      </c>
      <c r="J456" s="400">
        <v>148222225.95</v>
      </c>
      <c r="K456" s="400" t="s">
        <v>447</v>
      </c>
      <c r="L456" s="400" t="s">
        <v>447</v>
      </c>
      <c r="M456" s="401">
        <f>SUM(N456:P456)</f>
        <v>125398535.58</v>
      </c>
      <c r="N456" s="400">
        <v>125398535.58</v>
      </c>
      <c r="O456" s="400" t="s">
        <v>447</v>
      </c>
      <c r="P456" s="400" t="s">
        <v>447</v>
      </c>
      <c r="Q456" s="401">
        <f>SUM(R456:T456)</f>
        <v>125398535.58</v>
      </c>
      <c r="R456" s="400">
        <v>125398535.58</v>
      </c>
      <c r="S456" s="400" t="s">
        <v>447</v>
      </c>
      <c r="T456" s="400" t="s">
        <v>447</v>
      </c>
      <c r="U456" s="401">
        <f>SUM(V456:X456)</f>
        <v>0</v>
      </c>
      <c r="V456" s="400">
        <v>0</v>
      </c>
      <c r="W456" s="400" t="s">
        <v>447</v>
      </c>
      <c r="X456" s="400" t="s">
        <v>447</v>
      </c>
    </row>
    <row r="457" spans="1:24" ht="15">
      <c r="A457" s="340"/>
      <c r="B457" s="405"/>
      <c r="C457" s="404"/>
      <c r="D457" s="351"/>
      <c r="E457" s="346" t="s">
        <v>565</v>
      </c>
      <c r="F457" s="346" t="s">
        <v>538</v>
      </c>
      <c r="G457" s="346" t="s">
        <v>241</v>
      </c>
      <c r="H457" s="346" t="s">
        <v>291</v>
      </c>
      <c r="I457" s="401">
        <f>SUM(J457:L457)</f>
        <v>9647000</v>
      </c>
      <c r="J457" s="400">
        <v>9647000</v>
      </c>
      <c r="K457" s="400">
        <v>0</v>
      </c>
      <c r="L457" s="400">
        <v>0</v>
      </c>
      <c r="M457" s="401">
        <f>SUM(N457:P457)</f>
        <v>7538407.16</v>
      </c>
      <c r="N457" s="400">
        <v>7538407.16</v>
      </c>
      <c r="O457" s="400">
        <v>0</v>
      </c>
      <c r="P457" s="400">
        <v>0</v>
      </c>
      <c r="Q457" s="401">
        <f>SUM(R457:T457)</f>
        <v>7538407.16</v>
      </c>
      <c r="R457" s="400">
        <v>7538407.16</v>
      </c>
      <c r="S457" s="400">
        <v>0</v>
      </c>
      <c r="T457" s="400">
        <v>0</v>
      </c>
      <c r="U457" s="401">
        <f>SUM(V457:X457)</f>
        <v>0</v>
      </c>
      <c r="V457" s="400">
        <v>0</v>
      </c>
      <c r="W457" s="400">
        <v>0</v>
      </c>
      <c r="X457" s="400">
        <v>0</v>
      </c>
    </row>
    <row r="458" spans="1:24" ht="15">
      <c r="A458" s="340"/>
      <c r="B458" s="405"/>
      <c r="C458" s="404"/>
      <c r="D458" s="351"/>
      <c r="E458" s="346" t="s">
        <v>565</v>
      </c>
      <c r="F458" s="346" t="s">
        <v>538</v>
      </c>
      <c r="G458" s="346" t="s">
        <v>241</v>
      </c>
      <c r="H458" s="346" t="s">
        <v>540</v>
      </c>
      <c r="I458" s="401">
        <f>SUM(J458:L458)</f>
        <v>0</v>
      </c>
      <c r="J458" s="400">
        <v>0</v>
      </c>
      <c r="K458" s="400" t="s">
        <v>447</v>
      </c>
      <c r="L458" s="400" t="s">
        <v>447</v>
      </c>
      <c r="M458" s="401">
        <f>SUM(N458:P458)</f>
        <v>0</v>
      </c>
      <c r="N458" s="400">
        <v>0</v>
      </c>
      <c r="O458" s="400" t="s">
        <v>447</v>
      </c>
      <c r="P458" s="400" t="s">
        <v>447</v>
      </c>
      <c r="Q458" s="401">
        <f>SUM(R458:T458)</f>
        <v>0</v>
      </c>
      <c r="R458" s="400">
        <v>0</v>
      </c>
      <c r="S458" s="400" t="s">
        <v>447</v>
      </c>
      <c r="T458" s="400" t="s">
        <v>447</v>
      </c>
      <c r="U458" s="401">
        <f>SUM(V458:X458)</f>
        <v>0</v>
      </c>
      <c r="V458" s="400">
        <v>0</v>
      </c>
      <c r="W458" s="400" t="s">
        <v>447</v>
      </c>
      <c r="X458" s="400" t="s">
        <v>447</v>
      </c>
    </row>
    <row r="459" spans="1:24" ht="15">
      <c r="A459" s="340"/>
      <c r="B459" s="405"/>
      <c r="C459" s="404"/>
      <c r="D459" s="351"/>
      <c r="E459" s="346" t="s">
        <v>565</v>
      </c>
      <c r="F459" s="346" t="s">
        <v>538</v>
      </c>
      <c r="G459" s="346" t="s">
        <v>241</v>
      </c>
      <c r="H459" s="346" t="s">
        <v>519</v>
      </c>
      <c r="I459" s="401">
        <f>SUM(J459:L459)</f>
        <v>118781451.45</v>
      </c>
      <c r="J459" s="400">
        <v>118781451.45</v>
      </c>
      <c r="K459" s="400" t="s">
        <v>447</v>
      </c>
      <c r="L459" s="400" t="s">
        <v>447</v>
      </c>
      <c r="M459" s="401">
        <f>SUM(N459:P459)</f>
        <v>117860128.42</v>
      </c>
      <c r="N459" s="400">
        <v>117860128.42</v>
      </c>
      <c r="O459" s="400" t="s">
        <v>447</v>
      </c>
      <c r="P459" s="400" t="s">
        <v>447</v>
      </c>
      <c r="Q459" s="401">
        <f>SUM(R459:T459)</f>
        <v>117860128.42</v>
      </c>
      <c r="R459" s="400">
        <v>117860128.42</v>
      </c>
      <c r="S459" s="400" t="s">
        <v>447</v>
      </c>
      <c r="T459" s="400" t="s">
        <v>447</v>
      </c>
      <c r="U459" s="401">
        <f>SUM(V459:X459)</f>
        <v>0</v>
      </c>
      <c r="V459" s="400">
        <v>0</v>
      </c>
      <c r="W459" s="400" t="s">
        <v>447</v>
      </c>
      <c r="X459" s="400" t="s">
        <v>447</v>
      </c>
    </row>
    <row r="460" spans="1:24" ht="15">
      <c r="A460" s="340"/>
      <c r="B460" s="405"/>
      <c r="C460" s="404"/>
      <c r="D460" s="351"/>
      <c r="E460" s="346" t="s">
        <v>565</v>
      </c>
      <c r="F460" s="346" t="s">
        <v>538</v>
      </c>
      <c r="G460" s="346" t="s">
        <v>241</v>
      </c>
      <c r="H460" s="346" t="s">
        <v>518</v>
      </c>
      <c r="I460" s="401">
        <f>SUM(J460:L460)</f>
        <v>0</v>
      </c>
      <c r="J460" s="400" t="s">
        <v>447</v>
      </c>
      <c r="K460" s="400" t="s">
        <v>447</v>
      </c>
      <c r="L460" s="400" t="s">
        <v>447</v>
      </c>
      <c r="M460" s="401">
        <f>SUM(N460:P460)</f>
        <v>0</v>
      </c>
      <c r="N460" s="400" t="s">
        <v>447</v>
      </c>
      <c r="O460" s="400" t="s">
        <v>447</v>
      </c>
      <c r="P460" s="400" t="s">
        <v>447</v>
      </c>
      <c r="Q460" s="401">
        <f>SUM(R460:T460)</f>
        <v>0</v>
      </c>
      <c r="R460" s="400" t="s">
        <v>447</v>
      </c>
      <c r="S460" s="400" t="s">
        <v>447</v>
      </c>
      <c r="T460" s="400" t="s">
        <v>447</v>
      </c>
      <c r="U460" s="401">
        <f>SUM(V460:X460)</f>
        <v>0</v>
      </c>
      <c r="V460" s="400" t="s">
        <v>447</v>
      </c>
      <c r="W460" s="400" t="s">
        <v>447</v>
      </c>
      <c r="X460" s="400" t="s">
        <v>447</v>
      </c>
    </row>
    <row r="461" spans="1:24" ht="15">
      <c r="A461" s="340"/>
      <c r="B461" s="405"/>
      <c r="C461" s="404"/>
      <c r="D461" s="351"/>
      <c r="E461" s="346" t="s">
        <v>565</v>
      </c>
      <c r="F461" s="346" t="s">
        <v>538</v>
      </c>
      <c r="G461" s="346" t="s">
        <v>241</v>
      </c>
      <c r="H461" s="346" t="s">
        <v>367</v>
      </c>
      <c r="I461" s="401">
        <f>SUM(J461:L461)</f>
        <v>19793774.5</v>
      </c>
      <c r="J461" s="400">
        <v>19793774.5</v>
      </c>
      <c r="K461" s="400" t="s">
        <v>447</v>
      </c>
      <c r="L461" s="400" t="s">
        <v>447</v>
      </c>
      <c r="M461" s="401">
        <f>SUM(N461:P461)</f>
        <v>0</v>
      </c>
      <c r="N461" s="400">
        <v>0</v>
      </c>
      <c r="O461" s="400" t="s">
        <v>447</v>
      </c>
      <c r="P461" s="400" t="s">
        <v>447</v>
      </c>
      <c r="Q461" s="401">
        <f>SUM(R461:T461)</f>
        <v>0</v>
      </c>
      <c r="R461" s="400">
        <v>0</v>
      </c>
      <c r="S461" s="400" t="s">
        <v>447</v>
      </c>
      <c r="T461" s="400" t="s">
        <v>447</v>
      </c>
      <c r="U461" s="401">
        <f>SUM(V461:X461)</f>
        <v>0</v>
      </c>
      <c r="V461" s="400">
        <v>0</v>
      </c>
      <c r="W461" s="400" t="s">
        <v>447</v>
      </c>
      <c r="X461" s="400" t="s">
        <v>447</v>
      </c>
    </row>
    <row r="462" spans="1:24" ht="15">
      <c r="A462" s="340"/>
      <c r="B462" s="405"/>
      <c r="C462" s="404"/>
      <c r="D462" s="351"/>
      <c r="E462" s="346" t="s">
        <v>565</v>
      </c>
      <c r="F462" s="346" t="s">
        <v>538</v>
      </c>
      <c r="G462" s="346" t="s">
        <v>241</v>
      </c>
      <c r="H462" s="346" t="s">
        <v>366</v>
      </c>
      <c r="I462" s="401">
        <f>SUM(J462:L462)</f>
        <v>0</v>
      </c>
      <c r="J462" s="400" t="s">
        <v>447</v>
      </c>
      <c r="K462" s="400" t="s">
        <v>447</v>
      </c>
      <c r="L462" s="400" t="s">
        <v>447</v>
      </c>
      <c r="M462" s="401">
        <f>SUM(N462:P462)</f>
        <v>0</v>
      </c>
      <c r="N462" s="400" t="s">
        <v>447</v>
      </c>
      <c r="O462" s="400" t="s">
        <v>447</v>
      </c>
      <c r="P462" s="400" t="s">
        <v>447</v>
      </c>
      <c r="Q462" s="401">
        <f>SUM(R462:T462)</f>
        <v>0</v>
      </c>
      <c r="R462" s="400" t="s">
        <v>447</v>
      </c>
      <c r="S462" s="400" t="s">
        <v>447</v>
      </c>
      <c r="T462" s="400" t="s">
        <v>447</v>
      </c>
      <c r="U462" s="401">
        <f>SUM(V462:X462)</f>
        <v>0</v>
      </c>
      <c r="V462" s="400" t="s">
        <v>447</v>
      </c>
      <c r="W462" s="400" t="s">
        <v>447</v>
      </c>
      <c r="X462" s="400" t="s">
        <v>447</v>
      </c>
    </row>
    <row r="463" spans="1:24" ht="15">
      <c r="A463" s="340"/>
      <c r="B463" s="403"/>
      <c r="C463" s="402"/>
      <c r="D463" s="348"/>
      <c r="E463" s="346" t="s">
        <v>565</v>
      </c>
      <c r="F463" s="346" t="s">
        <v>538</v>
      </c>
      <c r="G463" s="346" t="s">
        <v>241</v>
      </c>
      <c r="H463" s="346" t="s">
        <v>365</v>
      </c>
      <c r="I463" s="401">
        <f>SUM(J463:L463)</f>
        <v>0</v>
      </c>
      <c r="J463" s="400" t="s">
        <v>447</v>
      </c>
      <c r="K463" s="400" t="s">
        <v>447</v>
      </c>
      <c r="L463" s="400" t="s">
        <v>447</v>
      </c>
      <c r="M463" s="401">
        <f>SUM(N463:P463)</f>
        <v>0</v>
      </c>
      <c r="N463" s="400" t="s">
        <v>447</v>
      </c>
      <c r="O463" s="400" t="s">
        <v>447</v>
      </c>
      <c r="P463" s="400" t="s">
        <v>447</v>
      </c>
      <c r="Q463" s="401">
        <f>SUM(R463:T463)</f>
        <v>0</v>
      </c>
      <c r="R463" s="400" t="s">
        <v>447</v>
      </c>
      <c r="S463" s="400" t="s">
        <v>447</v>
      </c>
      <c r="T463" s="400" t="s">
        <v>447</v>
      </c>
      <c r="U463" s="401">
        <f>SUM(V463:X463)</f>
        <v>0</v>
      </c>
      <c r="V463" s="400" t="s">
        <v>447</v>
      </c>
      <c r="W463" s="400" t="s">
        <v>447</v>
      </c>
      <c r="X463" s="400" t="s">
        <v>447</v>
      </c>
    </row>
    <row r="464" spans="1:24" ht="15" customHeight="1">
      <c r="A464" s="340"/>
      <c r="B464" s="435" t="s">
        <v>564</v>
      </c>
      <c r="C464" s="434"/>
      <c r="D464" s="433" t="s">
        <v>563</v>
      </c>
      <c r="E464" s="424" t="s">
        <v>562</v>
      </c>
      <c r="F464" s="424" t="s">
        <v>538</v>
      </c>
      <c r="G464" s="424" t="s">
        <v>241</v>
      </c>
      <c r="H464" s="424" t="s">
        <v>541</v>
      </c>
      <c r="I464" s="431">
        <f>SUM(J464:L464)</f>
        <v>0</v>
      </c>
      <c r="J464" s="431" t="s">
        <v>447</v>
      </c>
      <c r="K464" s="431" t="s">
        <v>447</v>
      </c>
      <c r="L464" s="431" t="s">
        <v>447</v>
      </c>
      <c r="M464" s="431" t="s">
        <v>447</v>
      </c>
      <c r="N464" s="431" t="s">
        <v>447</v>
      </c>
      <c r="O464" s="431" t="s">
        <v>447</v>
      </c>
      <c r="P464" s="431" t="s">
        <v>447</v>
      </c>
      <c r="Q464" s="431" t="s">
        <v>447</v>
      </c>
      <c r="R464" s="431" t="s">
        <v>447</v>
      </c>
      <c r="S464" s="431" t="s">
        <v>447</v>
      </c>
      <c r="T464" s="431" t="s">
        <v>447</v>
      </c>
      <c r="U464" s="431" t="s">
        <v>447</v>
      </c>
      <c r="V464" s="431" t="s">
        <v>447</v>
      </c>
      <c r="W464" s="431" t="s">
        <v>447</v>
      </c>
      <c r="X464" s="431" t="s">
        <v>447</v>
      </c>
    </row>
    <row r="465" spans="1:24" ht="15">
      <c r="A465" s="340"/>
      <c r="B465" s="430"/>
      <c r="C465" s="429"/>
      <c r="D465" s="428"/>
      <c r="E465" s="424" t="s">
        <v>562</v>
      </c>
      <c r="F465" s="424" t="s">
        <v>538</v>
      </c>
      <c r="G465" s="424" t="s">
        <v>241</v>
      </c>
      <c r="H465" s="424" t="s">
        <v>291</v>
      </c>
      <c r="I465" s="438">
        <f>SUM(J465:L465)</f>
        <v>0</v>
      </c>
      <c r="J465" s="422" t="s">
        <v>447</v>
      </c>
      <c r="K465" s="422" t="s">
        <v>447</v>
      </c>
      <c r="L465" s="422" t="s">
        <v>447</v>
      </c>
      <c r="M465" s="422" t="s">
        <v>447</v>
      </c>
      <c r="N465" s="422" t="s">
        <v>447</v>
      </c>
      <c r="O465" s="422" t="s">
        <v>447</v>
      </c>
      <c r="P465" s="422" t="s">
        <v>447</v>
      </c>
      <c r="Q465" s="422" t="s">
        <v>447</v>
      </c>
      <c r="R465" s="422" t="s">
        <v>447</v>
      </c>
      <c r="S465" s="422" t="s">
        <v>447</v>
      </c>
      <c r="T465" s="422" t="s">
        <v>447</v>
      </c>
      <c r="U465" s="422" t="s">
        <v>447</v>
      </c>
      <c r="V465" s="422" t="s">
        <v>447</v>
      </c>
      <c r="W465" s="422" t="s">
        <v>447</v>
      </c>
      <c r="X465" s="422" t="s">
        <v>447</v>
      </c>
    </row>
    <row r="466" spans="1:24" ht="15">
      <c r="A466" s="340"/>
      <c r="B466" s="430"/>
      <c r="C466" s="429"/>
      <c r="D466" s="428"/>
      <c r="E466" s="424" t="s">
        <v>562</v>
      </c>
      <c r="F466" s="424" t="s">
        <v>538</v>
      </c>
      <c r="G466" s="424" t="s">
        <v>241</v>
      </c>
      <c r="H466" s="424" t="s">
        <v>540</v>
      </c>
      <c r="I466" s="438">
        <f>SUM(J466:L466)</f>
        <v>0</v>
      </c>
      <c r="J466" s="422" t="s">
        <v>447</v>
      </c>
      <c r="K466" s="422" t="s">
        <v>447</v>
      </c>
      <c r="L466" s="422" t="s">
        <v>447</v>
      </c>
      <c r="M466" s="422" t="s">
        <v>447</v>
      </c>
      <c r="N466" s="422" t="s">
        <v>447</v>
      </c>
      <c r="O466" s="422" t="s">
        <v>447</v>
      </c>
      <c r="P466" s="422" t="s">
        <v>447</v>
      </c>
      <c r="Q466" s="422" t="s">
        <v>447</v>
      </c>
      <c r="R466" s="422" t="s">
        <v>447</v>
      </c>
      <c r="S466" s="422" t="s">
        <v>447</v>
      </c>
      <c r="T466" s="422" t="s">
        <v>447</v>
      </c>
      <c r="U466" s="422" t="s">
        <v>447</v>
      </c>
      <c r="V466" s="422" t="s">
        <v>447</v>
      </c>
      <c r="W466" s="422" t="s">
        <v>447</v>
      </c>
      <c r="X466" s="422" t="s">
        <v>447</v>
      </c>
    </row>
    <row r="467" spans="1:24" ht="15">
      <c r="A467" s="340"/>
      <c r="B467" s="430"/>
      <c r="C467" s="429"/>
      <c r="D467" s="428"/>
      <c r="E467" s="424" t="s">
        <v>562</v>
      </c>
      <c r="F467" s="424" t="s">
        <v>538</v>
      </c>
      <c r="G467" s="424" t="s">
        <v>241</v>
      </c>
      <c r="H467" s="424" t="s">
        <v>519</v>
      </c>
      <c r="I467" s="438">
        <f>SUM(J467:L467)</f>
        <v>0</v>
      </c>
      <c r="J467" s="422" t="s">
        <v>447</v>
      </c>
      <c r="K467" s="422" t="s">
        <v>447</v>
      </c>
      <c r="L467" s="422" t="s">
        <v>447</v>
      </c>
      <c r="M467" s="422" t="s">
        <v>447</v>
      </c>
      <c r="N467" s="422" t="s">
        <v>447</v>
      </c>
      <c r="O467" s="422" t="s">
        <v>447</v>
      </c>
      <c r="P467" s="422" t="s">
        <v>447</v>
      </c>
      <c r="Q467" s="422" t="s">
        <v>447</v>
      </c>
      <c r="R467" s="422" t="s">
        <v>447</v>
      </c>
      <c r="S467" s="422" t="s">
        <v>447</v>
      </c>
      <c r="T467" s="422" t="s">
        <v>447</v>
      </c>
      <c r="U467" s="422" t="s">
        <v>447</v>
      </c>
      <c r="V467" s="422" t="s">
        <v>447</v>
      </c>
      <c r="W467" s="422" t="s">
        <v>447</v>
      </c>
      <c r="X467" s="422" t="s">
        <v>447</v>
      </c>
    </row>
    <row r="468" spans="1:24" ht="15">
      <c r="A468" s="340"/>
      <c r="B468" s="430"/>
      <c r="C468" s="429"/>
      <c r="D468" s="428"/>
      <c r="E468" s="424" t="s">
        <v>562</v>
      </c>
      <c r="F468" s="424" t="s">
        <v>538</v>
      </c>
      <c r="G468" s="424" t="s">
        <v>241</v>
      </c>
      <c r="H468" s="424" t="s">
        <v>518</v>
      </c>
      <c r="I468" s="438">
        <f>SUM(J468:L468)</f>
        <v>0</v>
      </c>
      <c r="J468" s="422" t="s">
        <v>447</v>
      </c>
      <c r="K468" s="422" t="s">
        <v>447</v>
      </c>
      <c r="L468" s="422" t="s">
        <v>447</v>
      </c>
      <c r="M468" s="422" t="s">
        <v>447</v>
      </c>
      <c r="N468" s="422" t="s">
        <v>447</v>
      </c>
      <c r="O468" s="422" t="s">
        <v>447</v>
      </c>
      <c r="P468" s="422" t="s">
        <v>447</v>
      </c>
      <c r="Q468" s="422" t="s">
        <v>447</v>
      </c>
      <c r="R468" s="422" t="s">
        <v>447</v>
      </c>
      <c r="S468" s="422" t="s">
        <v>447</v>
      </c>
      <c r="T468" s="422" t="s">
        <v>447</v>
      </c>
      <c r="U468" s="422" t="s">
        <v>447</v>
      </c>
      <c r="V468" s="422" t="s">
        <v>447</v>
      </c>
      <c r="W468" s="422" t="s">
        <v>447</v>
      </c>
      <c r="X468" s="422" t="s">
        <v>447</v>
      </c>
    </row>
    <row r="469" spans="1:24" ht="15">
      <c r="A469" s="340"/>
      <c r="B469" s="430"/>
      <c r="C469" s="429"/>
      <c r="D469" s="428"/>
      <c r="E469" s="424" t="s">
        <v>562</v>
      </c>
      <c r="F469" s="424" t="s">
        <v>538</v>
      </c>
      <c r="G469" s="424" t="s">
        <v>241</v>
      </c>
      <c r="H469" s="424" t="s">
        <v>367</v>
      </c>
      <c r="I469" s="438">
        <f>SUM(J469:L469)</f>
        <v>0</v>
      </c>
      <c r="J469" s="422" t="s">
        <v>447</v>
      </c>
      <c r="K469" s="422" t="s">
        <v>447</v>
      </c>
      <c r="L469" s="422" t="s">
        <v>447</v>
      </c>
      <c r="M469" s="422" t="s">
        <v>447</v>
      </c>
      <c r="N469" s="422" t="s">
        <v>447</v>
      </c>
      <c r="O469" s="422" t="s">
        <v>447</v>
      </c>
      <c r="P469" s="422" t="s">
        <v>447</v>
      </c>
      <c r="Q469" s="422" t="s">
        <v>447</v>
      </c>
      <c r="R469" s="422" t="s">
        <v>447</v>
      </c>
      <c r="S469" s="422" t="s">
        <v>447</v>
      </c>
      <c r="T469" s="422" t="s">
        <v>447</v>
      </c>
      <c r="U469" s="422" t="s">
        <v>447</v>
      </c>
      <c r="V469" s="422" t="s">
        <v>447</v>
      </c>
      <c r="W469" s="422" t="s">
        <v>447</v>
      </c>
      <c r="X469" s="422" t="s">
        <v>447</v>
      </c>
    </row>
    <row r="470" spans="1:24" ht="15">
      <c r="A470" s="340"/>
      <c r="B470" s="430"/>
      <c r="C470" s="429"/>
      <c r="D470" s="428"/>
      <c r="E470" s="424" t="s">
        <v>562</v>
      </c>
      <c r="F470" s="424" t="s">
        <v>538</v>
      </c>
      <c r="G470" s="424" t="s">
        <v>241</v>
      </c>
      <c r="H470" s="424" t="s">
        <v>366</v>
      </c>
      <c r="I470" s="438">
        <f>SUM(J470:L470)</f>
        <v>0</v>
      </c>
      <c r="J470" s="422" t="s">
        <v>447</v>
      </c>
      <c r="K470" s="422" t="s">
        <v>447</v>
      </c>
      <c r="L470" s="422" t="s">
        <v>447</v>
      </c>
      <c r="M470" s="422" t="s">
        <v>447</v>
      </c>
      <c r="N470" s="422" t="s">
        <v>447</v>
      </c>
      <c r="O470" s="422" t="s">
        <v>447</v>
      </c>
      <c r="P470" s="422" t="s">
        <v>447</v>
      </c>
      <c r="Q470" s="422" t="s">
        <v>447</v>
      </c>
      <c r="R470" s="422" t="s">
        <v>447</v>
      </c>
      <c r="S470" s="422" t="s">
        <v>447</v>
      </c>
      <c r="T470" s="422" t="s">
        <v>447</v>
      </c>
      <c r="U470" s="422" t="s">
        <v>447</v>
      </c>
      <c r="V470" s="422" t="s">
        <v>447</v>
      </c>
      <c r="W470" s="422" t="s">
        <v>447</v>
      </c>
      <c r="X470" s="422" t="s">
        <v>447</v>
      </c>
    </row>
    <row r="471" spans="1:24" ht="15">
      <c r="A471" s="340"/>
      <c r="B471" s="427"/>
      <c r="C471" s="426"/>
      <c r="D471" s="425"/>
      <c r="E471" s="424" t="s">
        <v>562</v>
      </c>
      <c r="F471" s="424" t="s">
        <v>538</v>
      </c>
      <c r="G471" s="424" t="s">
        <v>241</v>
      </c>
      <c r="H471" s="424" t="s">
        <v>365</v>
      </c>
      <c r="I471" s="438">
        <f>SUM(J471:L471)</f>
        <v>0</v>
      </c>
      <c r="J471" s="422" t="s">
        <v>447</v>
      </c>
      <c r="K471" s="422" t="s">
        <v>447</v>
      </c>
      <c r="L471" s="422" t="s">
        <v>447</v>
      </c>
      <c r="M471" s="422" t="s">
        <v>447</v>
      </c>
      <c r="N471" s="422" t="s">
        <v>447</v>
      </c>
      <c r="O471" s="422" t="s">
        <v>447</v>
      </c>
      <c r="P471" s="422" t="s">
        <v>447</v>
      </c>
      <c r="Q471" s="422" t="s">
        <v>447</v>
      </c>
      <c r="R471" s="422" t="s">
        <v>447</v>
      </c>
      <c r="S471" s="422" t="s">
        <v>447</v>
      </c>
      <c r="T471" s="422" t="s">
        <v>447</v>
      </c>
      <c r="U471" s="422" t="s">
        <v>447</v>
      </c>
      <c r="V471" s="422" t="s">
        <v>447</v>
      </c>
      <c r="W471" s="422" t="s">
        <v>447</v>
      </c>
      <c r="X471" s="422" t="s">
        <v>447</v>
      </c>
    </row>
    <row r="472" spans="1:24" ht="15">
      <c r="A472" s="340"/>
      <c r="B472" s="421" t="s">
        <v>108</v>
      </c>
      <c r="C472" s="420"/>
      <c r="D472" s="353">
        <v>2660</v>
      </c>
      <c r="E472" s="346" t="s">
        <v>561</v>
      </c>
      <c r="F472" s="346" t="s">
        <v>538</v>
      </c>
      <c r="G472" s="346" t="s">
        <v>241</v>
      </c>
      <c r="H472" s="346" t="s">
        <v>541</v>
      </c>
      <c r="I472" s="401">
        <f>SUM(J472:L472)</f>
        <v>13005947.96</v>
      </c>
      <c r="J472" s="400">
        <v>13005947.96</v>
      </c>
      <c r="K472" s="400" t="s">
        <v>447</v>
      </c>
      <c r="L472" s="400" t="s">
        <v>447</v>
      </c>
      <c r="M472" s="401">
        <f>SUM(N472:P472)</f>
        <v>12000000</v>
      </c>
      <c r="N472" s="400">
        <v>12000000</v>
      </c>
      <c r="O472" s="400" t="s">
        <v>447</v>
      </c>
      <c r="P472" s="400" t="s">
        <v>447</v>
      </c>
      <c r="Q472" s="401">
        <f>SUM(R472:T472)</f>
        <v>12000000</v>
      </c>
      <c r="R472" s="400">
        <v>12000000</v>
      </c>
      <c r="S472" s="400" t="s">
        <v>447</v>
      </c>
      <c r="T472" s="400" t="s">
        <v>447</v>
      </c>
      <c r="U472" s="401">
        <f>SUM(V472:X472)</f>
        <v>0</v>
      </c>
      <c r="V472" s="400">
        <v>0</v>
      </c>
      <c r="W472" s="400" t="s">
        <v>447</v>
      </c>
      <c r="X472" s="400" t="s">
        <v>447</v>
      </c>
    </row>
    <row r="473" spans="1:24" ht="15">
      <c r="A473" s="340"/>
      <c r="B473" s="419"/>
      <c r="C473" s="418"/>
      <c r="D473" s="350"/>
      <c r="E473" s="346" t="s">
        <v>561</v>
      </c>
      <c r="F473" s="346" t="s">
        <v>538</v>
      </c>
      <c r="G473" s="346" t="s">
        <v>241</v>
      </c>
      <c r="H473" s="346" t="s">
        <v>291</v>
      </c>
      <c r="I473" s="401">
        <f>SUM(J473:L473)</f>
        <v>2005947.96</v>
      </c>
      <c r="J473" s="399">
        <v>2005947.96</v>
      </c>
      <c r="K473" s="399" t="s">
        <v>447</v>
      </c>
      <c r="L473" s="399" t="s">
        <v>447</v>
      </c>
      <c r="M473" s="401">
        <f>SUM(N473:P473)</f>
        <v>1000000</v>
      </c>
      <c r="N473" s="399">
        <v>1000000</v>
      </c>
      <c r="O473" s="399" t="s">
        <v>447</v>
      </c>
      <c r="P473" s="399" t="s">
        <v>447</v>
      </c>
      <c r="Q473" s="401">
        <f>SUM(R473:T473)</f>
        <v>1000000</v>
      </c>
      <c r="R473" s="399">
        <v>1000000</v>
      </c>
      <c r="S473" s="399" t="s">
        <v>447</v>
      </c>
      <c r="T473" s="399" t="s">
        <v>447</v>
      </c>
      <c r="U473" s="401">
        <f>SUM(V473:X473)</f>
        <v>0</v>
      </c>
      <c r="V473" s="399">
        <v>0</v>
      </c>
      <c r="W473" s="399" t="s">
        <v>447</v>
      </c>
      <c r="X473" s="399" t="s">
        <v>447</v>
      </c>
    </row>
    <row r="474" spans="1:24" ht="15">
      <c r="A474" s="340"/>
      <c r="B474" s="419"/>
      <c r="C474" s="418"/>
      <c r="D474" s="350"/>
      <c r="E474" s="346" t="s">
        <v>561</v>
      </c>
      <c r="F474" s="346" t="s">
        <v>538</v>
      </c>
      <c r="G474" s="346" t="s">
        <v>241</v>
      </c>
      <c r="H474" s="346" t="s">
        <v>540</v>
      </c>
      <c r="I474" s="401">
        <f>SUM(J474:L474)</f>
        <v>0</v>
      </c>
      <c r="J474" s="399">
        <v>0</v>
      </c>
      <c r="K474" s="399" t="s">
        <v>447</v>
      </c>
      <c r="L474" s="399" t="s">
        <v>447</v>
      </c>
      <c r="M474" s="401">
        <f>SUM(N474:P474)</f>
        <v>0</v>
      </c>
      <c r="N474" s="399">
        <v>0</v>
      </c>
      <c r="O474" s="399" t="s">
        <v>447</v>
      </c>
      <c r="P474" s="399" t="s">
        <v>447</v>
      </c>
      <c r="Q474" s="401">
        <f>SUM(R474:T474)</f>
        <v>0</v>
      </c>
      <c r="R474" s="399">
        <v>0</v>
      </c>
      <c r="S474" s="399" t="s">
        <v>447</v>
      </c>
      <c r="T474" s="399" t="s">
        <v>447</v>
      </c>
      <c r="U474" s="401">
        <f>SUM(V474:X474)</f>
        <v>0</v>
      </c>
      <c r="V474" s="399">
        <v>0</v>
      </c>
      <c r="W474" s="399" t="s">
        <v>447</v>
      </c>
      <c r="X474" s="399" t="s">
        <v>447</v>
      </c>
    </row>
    <row r="475" spans="1:24" ht="15">
      <c r="A475" s="340"/>
      <c r="B475" s="419"/>
      <c r="C475" s="418"/>
      <c r="D475" s="350"/>
      <c r="E475" s="346" t="s">
        <v>561</v>
      </c>
      <c r="F475" s="346" t="s">
        <v>538</v>
      </c>
      <c r="G475" s="346" t="s">
        <v>241</v>
      </c>
      <c r="H475" s="346" t="s">
        <v>519</v>
      </c>
      <c r="I475" s="401">
        <f>SUM(J475:L475)</f>
        <v>11000000</v>
      </c>
      <c r="J475" s="399">
        <v>11000000</v>
      </c>
      <c r="K475" s="399" t="s">
        <v>447</v>
      </c>
      <c r="L475" s="399" t="s">
        <v>447</v>
      </c>
      <c r="M475" s="401">
        <f>SUM(N475:P475)</f>
        <v>11000000</v>
      </c>
      <c r="N475" s="399">
        <v>11000000</v>
      </c>
      <c r="O475" s="399" t="s">
        <v>447</v>
      </c>
      <c r="P475" s="399" t="s">
        <v>447</v>
      </c>
      <c r="Q475" s="401">
        <f>SUM(R475:T475)</f>
        <v>11000000</v>
      </c>
      <c r="R475" s="399">
        <v>11000000</v>
      </c>
      <c r="S475" s="399" t="s">
        <v>447</v>
      </c>
      <c r="T475" s="399" t="s">
        <v>447</v>
      </c>
      <c r="U475" s="401">
        <f>SUM(V475:X475)</f>
        <v>0</v>
      </c>
      <c r="V475" s="399">
        <v>0</v>
      </c>
      <c r="W475" s="399" t="s">
        <v>447</v>
      </c>
      <c r="X475" s="399" t="s">
        <v>447</v>
      </c>
    </row>
    <row r="476" spans="1:24" ht="15">
      <c r="A476" s="340"/>
      <c r="B476" s="419"/>
      <c r="C476" s="418"/>
      <c r="D476" s="350"/>
      <c r="E476" s="346" t="s">
        <v>561</v>
      </c>
      <c r="F476" s="346" t="s">
        <v>538</v>
      </c>
      <c r="G476" s="346" t="s">
        <v>241</v>
      </c>
      <c r="H476" s="424" t="s">
        <v>518</v>
      </c>
      <c r="I476" s="401">
        <f>SUM(J476:L476)</f>
        <v>0</v>
      </c>
      <c r="J476" s="399"/>
      <c r="K476" s="399" t="s">
        <v>447</v>
      </c>
      <c r="L476" s="399" t="s">
        <v>447</v>
      </c>
      <c r="M476" s="401">
        <f>SUM(N476:P476)</f>
        <v>0</v>
      </c>
      <c r="N476" s="399"/>
      <c r="O476" s="399"/>
      <c r="P476" s="399"/>
      <c r="Q476" s="401">
        <f>SUM(R476:T476)</f>
        <v>0</v>
      </c>
      <c r="R476" s="399"/>
      <c r="S476" s="399"/>
      <c r="T476" s="399"/>
      <c r="U476" s="401">
        <f>SUM(V476:X476)</f>
        <v>0</v>
      </c>
      <c r="V476" s="399"/>
      <c r="W476" s="399"/>
      <c r="X476" s="399"/>
    </row>
    <row r="477" spans="1:24" ht="15">
      <c r="A477" s="340"/>
      <c r="B477" s="419"/>
      <c r="C477" s="418"/>
      <c r="D477" s="350"/>
      <c r="E477" s="346" t="s">
        <v>561</v>
      </c>
      <c r="F477" s="346" t="s">
        <v>538</v>
      </c>
      <c r="G477" s="346" t="s">
        <v>241</v>
      </c>
      <c r="H477" s="424" t="s">
        <v>367</v>
      </c>
      <c r="I477" s="401">
        <f>SUM(J477:L477)</f>
        <v>0</v>
      </c>
      <c r="J477" s="399">
        <v>0</v>
      </c>
      <c r="K477" s="399" t="s">
        <v>447</v>
      </c>
      <c r="L477" s="399" t="s">
        <v>447</v>
      </c>
      <c r="M477" s="401">
        <f>SUM(N477:P477)</f>
        <v>0</v>
      </c>
      <c r="N477" s="399">
        <v>0</v>
      </c>
      <c r="O477" s="399" t="s">
        <v>447</v>
      </c>
      <c r="P477" s="399" t="s">
        <v>447</v>
      </c>
      <c r="Q477" s="401">
        <f>SUM(R477:T477)</f>
        <v>0</v>
      </c>
      <c r="R477" s="399">
        <v>0</v>
      </c>
      <c r="S477" s="399" t="s">
        <v>447</v>
      </c>
      <c r="T477" s="399" t="s">
        <v>447</v>
      </c>
      <c r="U477" s="401">
        <f>SUM(V477:X477)</f>
        <v>0</v>
      </c>
      <c r="V477" s="399">
        <v>0</v>
      </c>
      <c r="W477" s="399" t="s">
        <v>447</v>
      </c>
      <c r="X477" s="399" t="s">
        <v>447</v>
      </c>
    </row>
    <row r="478" spans="1:24" ht="15">
      <c r="A478" s="340"/>
      <c r="B478" s="419"/>
      <c r="C478" s="418"/>
      <c r="D478" s="350"/>
      <c r="E478" s="346" t="s">
        <v>561</v>
      </c>
      <c r="F478" s="346" t="s">
        <v>538</v>
      </c>
      <c r="G478" s="346" t="s">
        <v>241</v>
      </c>
      <c r="H478" s="424" t="s">
        <v>366</v>
      </c>
      <c r="I478" s="401">
        <f>SUM(J478:L478)</f>
        <v>0</v>
      </c>
      <c r="J478" s="399"/>
      <c r="K478" s="399" t="s">
        <v>447</v>
      </c>
      <c r="L478" s="399" t="s">
        <v>447</v>
      </c>
      <c r="M478" s="401">
        <f>SUM(N478:P478)</f>
        <v>0</v>
      </c>
      <c r="N478" s="399"/>
      <c r="O478" s="399"/>
      <c r="P478" s="399"/>
      <c r="Q478" s="401">
        <f>SUM(R478:T478)</f>
        <v>0</v>
      </c>
      <c r="R478" s="399"/>
      <c r="S478" s="399"/>
      <c r="T478" s="399"/>
      <c r="U478" s="401">
        <f>SUM(V478:X478)</f>
        <v>0</v>
      </c>
      <c r="V478" s="399"/>
      <c r="W478" s="399"/>
      <c r="X478" s="399"/>
    </row>
    <row r="479" spans="1:24" ht="15">
      <c r="A479" s="340"/>
      <c r="B479" s="437"/>
      <c r="C479" s="436"/>
      <c r="D479" s="347"/>
      <c r="E479" s="346" t="s">
        <v>561</v>
      </c>
      <c r="F479" s="346" t="s">
        <v>538</v>
      </c>
      <c r="G479" s="346" t="s">
        <v>241</v>
      </c>
      <c r="H479" s="424" t="s">
        <v>365</v>
      </c>
      <c r="I479" s="401">
        <f>SUM(J479:L479)</f>
        <v>0</v>
      </c>
      <c r="J479" s="399"/>
      <c r="K479" s="399" t="s">
        <v>447</v>
      </c>
      <c r="L479" s="399" t="s">
        <v>447</v>
      </c>
      <c r="M479" s="401">
        <f>SUM(N479:P479)</f>
        <v>0</v>
      </c>
      <c r="N479" s="399"/>
      <c r="O479" s="399"/>
      <c r="P479" s="399"/>
      <c r="Q479" s="401">
        <f>SUM(R479:T479)</f>
        <v>0</v>
      </c>
      <c r="R479" s="399"/>
      <c r="S479" s="399"/>
      <c r="T479" s="399"/>
      <c r="U479" s="401">
        <f>SUM(V479:X479)</f>
        <v>0</v>
      </c>
      <c r="V479" s="399"/>
      <c r="W479" s="399"/>
      <c r="X479" s="399"/>
    </row>
    <row r="480" spans="1:24" ht="15" customHeight="1">
      <c r="A480" s="340"/>
      <c r="B480" s="435" t="s">
        <v>136</v>
      </c>
      <c r="C480" s="434"/>
      <c r="D480" s="433" t="s">
        <v>560</v>
      </c>
      <c r="E480" s="424" t="s">
        <v>559</v>
      </c>
      <c r="F480" s="424" t="s">
        <v>538</v>
      </c>
      <c r="G480" s="424" t="s">
        <v>241</v>
      </c>
      <c r="H480" s="424" t="s">
        <v>541</v>
      </c>
      <c r="I480" s="431">
        <f>SUM(J480:L480)</f>
        <v>0</v>
      </c>
      <c r="J480" s="431">
        <v>0</v>
      </c>
      <c r="K480" s="431" t="s">
        <v>447</v>
      </c>
      <c r="L480" s="431" t="s">
        <v>447</v>
      </c>
      <c r="M480" s="432">
        <f>SUM(N480:P480)</f>
        <v>0</v>
      </c>
      <c r="N480" s="431">
        <v>0</v>
      </c>
      <c r="O480" s="431" t="s">
        <v>447</v>
      </c>
      <c r="P480" s="431" t="s">
        <v>447</v>
      </c>
      <c r="Q480" s="431">
        <f>SUM(R480:T480)</f>
        <v>0</v>
      </c>
      <c r="R480" s="431">
        <v>0</v>
      </c>
      <c r="S480" s="431" t="s">
        <v>447</v>
      </c>
      <c r="T480" s="431" t="s">
        <v>447</v>
      </c>
      <c r="U480" s="431">
        <f>SUM(V480:X480)</f>
        <v>0</v>
      </c>
      <c r="V480" s="431">
        <v>0</v>
      </c>
      <c r="W480" s="431" t="s">
        <v>447</v>
      </c>
      <c r="X480" s="431" t="s">
        <v>447</v>
      </c>
    </row>
    <row r="481" spans="1:24" ht="15">
      <c r="A481" s="340"/>
      <c r="B481" s="430"/>
      <c r="C481" s="429"/>
      <c r="D481" s="428"/>
      <c r="E481" s="424" t="s">
        <v>559</v>
      </c>
      <c r="F481" s="424" t="s">
        <v>538</v>
      </c>
      <c r="G481" s="424" t="s">
        <v>241</v>
      </c>
      <c r="H481" s="424" t="s">
        <v>291</v>
      </c>
      <c r="I481" s="422">
        <f>SUM(J481:L481)</f>
        <v>0</v>
      </c>
      <c r="J481" s="422">
        <v>0</v>
      </c>
      <c r="K481" s="422" t="s">
        <v>447</v>
      </c>
      <c r="L481" s="422" t="s">
        <v>447</v>
      </c>
      <c r="M481" s="423">
        <f>SUM(N481:P481)</f>
        <v>0</v>
      </c>
      <c r="N481" s="422">
        <v>0</v>
      </c>
      <c r="O481" s="422" t="s">
        <v>447</v>
      </c>
      <c r="P481" s="422" t="s">
        <v>447</v>
      </c>
      <c r="Q481" s="422">
        <f>SUM(R481:T481)</f>
        <v>0</v>
      </c>
      <c r="R481" s="422">
        <v>0</v>
      </c>
      <c r="S481" s="422" t="s">
        <v>447</v>
      </c>
      <c r="T481" s="422" t="s">
        <v>447</v>
      </c>
      <c r="U481" s="422">
        <f>SUM(V481:X481)</f>
        <v>0</v>
      </c>
      <c r="V481" s="422">
        <v>0</v>
      </c>
      <c r="W481" s="422" t="s">
        <v>447</v>
      </c>
      <c r="X481" s="422" t="s">
        <v>447</v>
      </c>
    </row>
    <row r="482" spans="1:24" ht="15">
      <c r="A482" s="340"/>
      <c r="B482" s="430"/>
      <c r="C482" s="429"/>
      <c r="D482" s="428"/>
      <c r="E482" s="424" t="s">
        <v>559</v>
      </c>
      <c r="F482" s="424" t="s">
        <v>538</v>
      </c>
      <c r="G482" s="424" t="s">
        <v>241</v>
      </c>
      <c r="H482" s="424" t="s">
        <v>540</v>
      </c>
      <c r="I482" s="422">
        <f>SUM(J482:L482)</f>
        <v>0</v>
      </c>
      <c r="J482" s="422">
        <v>0</v>
      </c>
      <c r="K482" s="422" t="s">
        <v>447</v>
      </c>
      <c r="L482" s="422" t="s">
        <v>447</v>
      </c>
      <c r="M482" s="423">
        <f>SUM(N482:P482)</f>
        <v>0</v>
      </c>
      <c r="N482" s="422">
        <v>0</v>
      </c>
      <c r="O482" s="422" t="s">
        <v>447</v>
      </c>
      <c r="P482" s="422" t="s">
        <v>447</v>
      </c>
      <c r="Q482" s="422">
        <f>SUM(R482:T482)</f>
        <v>0</v>
      </c>
      <c r="R482" s="422">
        <v>0</v>
      </c>
      <c r="S482" s="422" t="s">
        <v>447</v>
      </c>
      <c r="T482" s="422" t="s">
        <v>447</v>
      </c>
      <c r="U482" s="422">
        <f>SUM(V482:X482)</f>
        <v>0</v>
      </c>
      <c r="V482" s="422">
        <v>0</v>
      </c>
      <c r="W482" s="422" t="s">
        <v>447</v>
      </c>
      <c r="X482" s="422" t="s">
        <v>447</v>
      </c>
    </row>
    <row r="483" spans="1:24" ht="15">
      <c r="A483" s="340"/>
      <c r="B483" s="430"/>
      <c r="C483" s="429"/>
      <c r="D483" s="428"/>
      <c r="E483" s="424" t="s">
        <v>559</v>
      </c>
      <c r="F483" s="424" t="s">
        <v>538</v>
      </c>
      <c r="G483" s="424" t="s">
        <v>241</v>
      </c>
      <c r="H483" s="424" t="s">
        <v>519</v>
      </c>
      <c r="I483" s="422">
        <f>SUM(J483:L483)</f>
        <v>0</v>
      </c>
      <c r="J483" s="422">
        <v>0</v>
      </c>
      <c r="K483" s="422" t="s">
        <v>447</v>
      </c>
      <c r="L483" s="422" t="s">
        <v>447</v>
      </c>
      <c r="M483" s="423">
        <f>SUM(N483:P483)</f>
        <v>0</v>
      </c>
      <c r="N483" s="422">
        <v>0</v>
      </c>
      <c r="O483" s="422" t="s">
        <v>447</v>
      </c>
      <c r="P483" s="422" t="s">
        <v>447</v>
      </c>
      <c r="Q483" s="422">
        <f>SUM(R483:T483)</f>
        <v>0</v>
      </c>
      <c r="R483" s="422">
        <v>0</v>
      </c>
      <c r="S483" s="422" t="s">
        <v>447</v>
      </c>
      <c r="T483" s="422" t="s">
        <v>447</v>
      </c>
      <c r="U483" s="422">
        <f>SUM(V483:X483)</f>
        <v>0</v>
      </c>
      <c r="V483" s="422">
        <v>0</v>
      </c>
      <c r="W483" s="422" t="s">
        <v>447</v>
      </c>
      <c r="X483" s="422" t="s">
        <v>447</v>
      </c>
    </row>
    <row r="484" spans="1:24" ht="15">
      <c r="A484" s="340"/>
      <c r="B484" s="427"/>
      <c r="C484" s="426"/>
      <c r="D484" s="425"/>
      <c r="E484" s="424" t="s">
        <v>559</v>
      </c>
      <c r="F484" s="424" t="s">
        <v>538</v>
      </c>
      <c r="G484" s="424" t="s">
        <v>241</v>
      </c>
      <c r="H484" s="424" t="s">
        <v>367</v>
      </c>
      <c r="I484" s="422">
        <f>SUM(J484:L484)</f>
        <v>0</v>
      </c>
      <c r="J484" s="422">
        <v>0</v>
      </c>
      <c r="K484" s="422" t="s">
        <v>447</v>
      </c>
      <c r="L484" s="422" t="s">
        <v>447</v>
      </c>
      <c r="M484" s="423">
        <f>SUM(N484:P484)</f>
        <v>0</v>
      </c>
      <c r="N484" s="422">
        <v>0</v>
      </c>
      <c r="O484" s="422" t="s">
        <v>447</v>
      </c>
      <c r="P484" s="422" t="s">
        <v>447</v>
      </c>
      <c r="Q484" s="422">
        <f>SUM(R484:T484)</f>
        <v>0</v>
      </c>
      <c r="R484" s="422">
        <v>0</v>
      </c>
      <c r="S484" s="422" t="s">
        <v>447</v>
      </c>
      <c r="T484" s="422" t="s">
        <v>447</v>
      </c>
      <c r="U484" s="422">
        <f>SUM(V484:X484)</f>
        <v>0</v>
      </c>
      <c r="V484" s="422">
        <v>0</v>
      </c>
      <c r="W484" s="422" t="s">
        <v>447</v>
      </c>
      <c r="X484" s="422" t="s">
        <v>447</v>
      </c>
    </row>
    <row r="485" spans="1:24" ht="15" customHeight="1">
      <c r="A485" s="340"/>
      <c r="B485" s="421" t="s">
        <v>558</v>
      </c>
      <c r="C485" s="420"/>
      <c r="D485" s="353">
        <v>2700</v>
      </c>
      <c r="E485" s="346" t="s">
        <v>557</v>
      </c>
      <c r="F485" s="346" t="s">
        <v>538</v>
      </c>
      <c r="G485" s="346" t="s">
        <v>241</v>
      </c>
      <c r="H485" s="346" t="s">
        <v>541</v>
      </c>
      <c r="I485" s="401">
        <f>SUM(J485:L485)</f>
        <v>0</v>
      </c>
      <c r="J485" s="400">
        <v>0</v>
      </c>
      <c r="K485" s="400" t="s">
        <v>447</v>
      </c>
      <c r="L485" s="400" t="s">
        <v>447</v>
      </c>
      <c r="M485" s="401">
        <f>SUM(N485:P485)</f>
        <v>0</v>
      </c>
      <c r="N485" s="400">
        <v>0</v>
      </c>
      <c r="O485" s="400" t="s">
        <v>447</v>
      </c>
      <c r="P485" s="400" t="s">
        <v>447</v>
      </c>
      <c r="Q485" s="401">
        <f>SUM(R485:T485)</f>
        <v>0</v>
      </c>
      <c r="R485" s="400">
        <v>0</v>
      </c>
      <c r="S485" s="400" t="s">
        <v>447</v>
      </c>
      <c r="T485" s="400" t="s">
        <v>447</v>
      </c>
      <c r="U485" s="401">
        <f>SUM(V485:X485)</f>
        <v>0</v>
      </c>
      <c r="V485" s="400">
        <v>0</v>
      </c>
      <c r="W485" s="400" t="s">
        <v>447</v>
      </c>
      <c r="X485" s="400" t="s">
        <v>447</v>
      </c>
    </row>
    <row r="486" spans="1:24" ht="15">
      <c r="A486" s="340"/>
      <c r="B486" s="437"/>
      <c r="C486" s="436"/>
      <c r="D486" s="347"/>
      <c r="E486" s="346" t="s">
        <v>557</v>
      </c>
      <c r="F486" s="346" t="s">
        <v>538</v>
      </c>
      <c r="G486" s="346" t="s">
        <v>241</v>
      </c>
      <c r="H486" s="346" t="s">
        <v>366</v>
      </c>
      <c r="I486" s="401">
        <f>SUM(J486:L486)</f>
        <v>0</v>
      </c>
      <c r="J486" s="400">
        <v>0</v>
      </c>
      <c r="K486" s="400" t="s">
        <v>447</v>
      </c>
      <c r="L486" s="400" t="s">
        <v>447</v>
      </c>
      <c r="M486" s="401">
        <f>SUM(N486:P486)</f>
        <v>0</v>
      </c>
      <c r="N486" s="400">
        <v>0</v>
      </c>
      <c r="O486" s="400" t="s">
        <v>447</v>
      </c>
      <c r="P486" s="400" t="s">
        <v>447</v>
      </c>
      <c r="Q486" s="401">
        <f>SUM(R486:T486)</f>
        <v>0</v>
      </c>
      <c r="R486" s="400">
        <v>0</v>
      </c>
      <c r="S486" s="400" t="s">
        <v>447</v>
      </c>
      <c r="T486" s="400" t="s">
        <v>447</v>
      </c>
      <c r="U486" s="401">
        <f>SUM(V486:X486)</f>
        <v>0</v>
      </c>
      <c r="V486" s="400">
        <v>0</v>
      </c>
      <c r="W486" s="400" t="s">
        <v>447</v>
      </c>
      <c r="X486" s="400" t="s">
        <v>447</v>
      </c>
    </row>
    <row r="487" spans="1:24" ht="15">
      <c r="A487" s="340"/>
      <c r="B487" s="421" t="s">
        <v>556</v>
      </c>
      <c r="C487" s="420"/>
      <c r="D487" s="353">
        <v>2710</v>
      </c>
      <c r="E487" s="346" t="s">
        <v>555</v>
      </c>
      <c r="F487" s="346" t="s">
        <v>538</v>
      </c>
      <c r="G487" s="346" t="s">
        <v>241</v>
      </c>
      <c r="H487" s="346" t="s">
        <v>541</v>
      </c>
      <c r="I487" s="401">
        <f>SUM(J487:L487)</f>
        <v>0</v>
      </c>
      <c r="J487" s="400" t="s">
        <v>447</v>
      </c>
      <c r="K487" s="400" t="s">
        <v>447</v>
      </c>
      <c r="L487" s="400" t="s">
        <v>447</v>
      </c>
      <c r="M487" s="401">
        <f>SUM(N487:P487)</f>
        <v>0</v>
      </c>
      <c r="N487" s="400" t="s">
        <v>447</v>
      </c>
      <c r="O487" s="400" t="s">
        <v>447</v>
      </c>
      <c r="P487" s="400" t="s">
        <v>447</v>
      </c>
      <c r="Q487" s="401">
        <f>SUM(R487:T487)</f>
        <v>0</v>
      </c>
      <c r="R487" s="400" t="s">
        <v>447</v>
      </c>
      <c r="S487" s="400" t="s">
        <v>447</v>
      </c>
      <c r="T487" s="400" t="s">
        <v>447</v>
      </c>
      <c r="U487" s="401">
        <f>SUM(V487:X487)</f>
        <v>0</v>
      </c>
      <c r="V487" s="400" t="s">
        <v>447</v>
      </c>
      <c r="W487" s="400" t="s">
        <v>447</v>
      </c>
      <c r="X487" s="400" t="s">
        <v>447</v>
      </c>
    </row>
    <row r="488" spans="1:24" ht="15">
      <c r="A488" s="340"/>
      <c r="B488" s="419"/>
      <c r="C488" s="418"/>
      <c r="D488" s="350"/>
      <c r="E488" s="346" t="s">
        <v>555</v>
      </c>
      <c r="F488" s="346" t="s">
        <v>538</v>
      </c>
      <c r="G488" s="346" t="s">
        <v>241</v>
      </c>
      <c r="H488" s="346" t="s">
        <v>366</v>
      </c>
      <c r="I488" s="401">
        <f>SUM(J488:L488)</f>
        <v>0</v>
      </c>
      <c r="J488" s="399" t="s">
        <v>447</v>
      </c>
      <c r="K488" s="399" t="s">
        <v>447</v>
      </c>
      <c r="L488" s="399" t="s">
        <v>447</v>
      </c>
      <c r="M488" s="401">
        <f>SUM(N488:P488)</f>
        <v>0</v>
      </c>
      <c r="N488" s="399" t="s">
        <v>447</v>
      </c>
      <c r="O488" s="399" t="s">
        <v>447</v>
      </c>
      <c r="P488" s="399" t="s">
        <v>447</v>
      </c>
      <c r="Q488" s="401">
        <f>SUM(R488:T488)</f>
        <v>0</v>
      </c>
      <c r="R488" s="399" t="s">
        <v>447</v>
      </c>
      <c r="S488" s="399" t="s">
        <v>447</v>
      </c>
      <c r="T488" s="399" t="s">
        <v>447</v>
      </c>
      <c r="U488" s="401">
        <f>SUM(V488:X488)</f>
        <v>0</v>
      </c>
      <c r="V488" s="399" t="s">
        <v>447</v>
      </c>
      <c r="W488" s="399" t="s">
        <v>447</v>
      </c>
      <c r="X488" s="399" t="s">
        <v>447</v>
      </c>
    </row>
    <row r="489" spans="1:24" ht="15" customHeight="1">
      <c r="A489" s="340"/>
      <c r="B489" s="421" t="s">
        <v>105</v>
      </c>
      <c r="C489" s="420"/>
      <c r="D489" s="353">
        <v>2720</v>
      </c>
      <c r="E489" s="346" t="s">
        <v>554</v>
      </c>
      <c r="F489" s="346" t="s">
        <v>538</v>
      </c>
      <c r="G489" s="346" t="s">
        <v>241</v>
      </c>
      <c r="H489" s="346" t="s">
        <v>541</v>
      </c>
      <c r="I489" s="401">
        <f>SUM(J489:L489)</f>
        <v>0</v>
      </c>
      <c r="J489" s="400">
        <v>0</v>
      </c>
      <c r="K489" s="400" t="s">
        <v>447</v>
      </c>
      <c r="L489" s="400" t="s">
        <v>447</v>
      </c>
      <c r="M489" s="401">
        <f>SUM(N489:P489)</f>
        <v>0</v>
      </c>
      <c r="N489" s="400">
        <v>0</v>
      </c>
      <c r="O489" s="400" t="s">
        <v>447</v>
      </c>
      <c r="P489" s="400" t="s">
        <v>447</v>
      </c>
      <c r="Q489" s="401">
        <f>SUM(R489:T489)</f>
        <v>0</v>
      </c>
      <c r="R489" s="400">
        <v>0</v>
      </c>
      <c r="S489" s="400" t="s">
        <v>447</v>
      </c>
      <c r="T489" s="400" t="s">
        <v>447</v>
      </c>
      <c r="U489" s="401">
        <f>SUM(V489:X489)</f>
        <v>0</v>
      </c>
      <c r="V489" s="400">
        <v>0</v>
      </c>
      <c r="W489" s="400" t="s">
        <v>447</v>
      </c>
      <c r="X489" s="400" t="s">
        <v>447</v>
      </c>
    </row>
    <row r="490" spans="1:24" ht="15">
      <c r="A490" s="340"/>
      <c r="B490" s="437"/>
      <c r="C490" s="436"/>
      <c r="D490" s="347"/>
      <c r="E490" s="346" t="s">
        <v>554</v>
      </c>
      <c r="F490" s="346" t="s">
        <v>538</v>
      </c>
      <c r="G490" s="346" t="s">
        <v>241</v>
      </c>
      <c r="H490" s="346" t="s">
        <v>366</v>
      </c>
      <c r="I490" s="401">
        <f>SUM(J490:L490)</f>
        <v>0</v>
      </c>
      <c r="J490" s="399">
        <v>0</v>
      </c>
      <c r="K490" s="399" t="s">
        <v>447</v>
      </c>
      <c r="L490" s="399" t="s">
        <v>447</v>
      </c>
      <c r="M490" s="401">
        <f>SUM(N490:P490)</f>
        <v>0</v>
      </c>
      <c r="N490" s="399">
        <v>0</v>
      </c>
      <c r="O490" s="399" t="s">
        <v>447</v>
      </c>
      <c r="P490" s="399" t="s">
        <v>447</v>
      </c>
      <c r="Q490" s="401">
        <f>SUM(R490:T490)</f>
        <v>0</v>
      </c>
      <c r="R490" s="399">
        <v>0</v>
      </c>
      <c r="S490" s="399" t="s">
        <v>447</v>
      </c>
      <c r="T490" s="399" t="s">
        <v>447</v>
      </c>
      <c r="U490" s="401">
        <f>SUM(V490:X490)</f>
        <v>0</v>
      </c>
      <c r="V490" s="399">
        <v>0</v>
      </c>
      <c r="W490" s="399" t="s">
        <v>447</v>
      </c>
      <c r="X490" s="399" t="s">
        <v>447</v>
      </c>
    </row>
    <row r="491" spans="1:24" ht="15">
      <c r="A491" s="340"/>
      <c r="B491" s="417" t="s">
        <v>102</v>
      </c>
      <c r="C491" s="416"/>
      <c r="D491" s="415" t="s">
        <v>553</v>
      </c>
      <c r="E491" s="408" t="s">
        <v>552</v>
      </c>
      <c r="F491" s="408" t="s">
        <v>538</v>
      </c>
      <c r="G491" s="408" t="s">
        <v>241</v>
      </c>
      <c r="H491" s="408" t="s">
        <v>541</v>
      </c>
      <c r="I491" s="401">
        <f>SUM(J491:L491)</f>
        <v>-6000000</v>
      </c>
      <c r="J491" s="401">
        <v>-6000000</v>
      </c>
      <c r="K491" s="401" t="s">
        <v>447</v>
      </c>
      <c r="L491" s="401" t="s">
        <v>447</v>
      </c>
      <c r="M491" s="401">
        <f>SUM(N491:P491)</f>
        <v>-6000000</v>
      </c>
      <c r="N491" s="401">
        <v>-6000000</v>
      </c>
      <c r="O491" s="401" t="s">
        <v>447</v>
      </c>
      <c r="P491" s="401" t="s">
        <v>447</v>
      </c>
      <c r="Q491" s="401">
        <f>SUM(R491:T491)</f>
        <v>-6000000</v>
      </c>
      <c r="R491" s="401">
        <v>-6000000</v>
      </c>
      <c r="S491" s="401" t="s">
        <v>447</v>
      </c>
      <c r="T491" s="401" t="s">
        <v>447</v>
      </c>
      <c r="U491" s="401" t="s">
        <v>458</v>
      </c>
      <c r="V491" s="401" t="s">
        <v>458</v>
      </c>
      <c r="W491" s="401" t="s">
        <v>458</v>
      </c>
      <c r="X491" s="401" t="s">
        <v>458</v>
      </c>
    </row>
    <row r="492" spans="1:24" ht="15">
      <c r="A492" s="340"/>
      <c r="B492" s="414"/>
      <c r="C492" s="413"/>
      <c r="D492" s="412"/>
      <c r="E492" s="408" t="s">
        <v>552</v>
      </c>
      <c r="F492" s="408" t="s">
        <v>538</v>
      </c>
      <c r="G492" s="408" t="s">
        <v>241</v>
      </c>
      <c r="H492" s="408" t="s">
        <v>291</v>
      </c>
      <c r="I492" s="401">
        <f>SUM(J492:L492)</f>
        <v>-6000000</v>
      </c>
      <c r="J492" s="401">
        <v>-6000000</v>
      </c>
      <c r="K492" s="401" t="s">
        <v>447</v>
      </c>
      <c r="L492" s="401">
        <v>0</v>
      </c>
      <c r="M492" s="401">
        <f>SUM(N492:P492)</f>
        <v>-6000000</v>
      </c>
      <c r="N492" s="401">
        <v>-6000000</v>
      </c>
      <c r="O492" s="401" t="s">
        <v>447</v>
      </c>
      <c r="P492" s="401">
        <v>0</v>
      </c>
      <c r="Q492" s="401">
        <f>SUM(R492:T492)</f>
        <v>-6000000</v>
      </c>
      <c r="R492" s="401">
        <v>-6000000</v>
      </c>
      <c r="S492" s="401" t="s">
        <v>447</v>
      </c>
      <c r="T492" s="401">
        <v>0</v>
      </c>
      <c r="U492" s="401" t="s">
        <v>458</v>
      </c>
      <c r="V492" s="401" t="s">
        <v>458</v>
      </c>
      <c r="W492" s="401" t="s">
        <v>458</v>
      </c>
      <c r="X492" s="401" t="s">
        <v>458</v>
      </c>
    </row>
    <row r="493" spans="1:24" ht="15">
      <c r="A493" s="340"/>
      <c r="B493" s="414"/>
      <c r="C493" s="413"/>
      <c r="D493" s="412"/>
      <c r="E493" s="408" t="s">
        <v>552</v>
      </c>
      <c r="F493" s="408" t="s">
        <v>538</v>
      </c>
      <c r="G493" s="408" t="s">
        <v>241</v>
      </c>
      <c r="H493" s="408" t="s">
        <v>540</v>
      </c>
      <c r="I493" s="401">
        <f>SUM(J493:L493)</f>
        <v>0</v>
      </c>
      <c r="J493" s="401">
        <v>0</v>
      </c>
      <c r="K493" s="401" t="s">
        <v>447</v>
      </c>
      <c r="L493" s="401" t="s">
        <v>447</v>
      </c>
      <c r="M493" s="401">
        <f>SUM(N493:P493)</f>
        <v>0</v>
      </c>
      <c r="N493" s="401">
        <v>0</v>
      </c>
      <c r="O493" s="401" t="s">
        <v>447</v>
      </c>
      <c r="P493" s="401" t="s">
        <v>447</v>
      </c>
      <c r="Q493" s="401">
        <f>SUM(R493:T493)</f>
        <v>0</v>
      </c>
      <c r="R493" s="401">
        <v>0</v>
      </c>
      <c r="S493" s="401" t="s">
        <v>447</v>
      </c>
      <c r="T493" s="401" t="s">
        <v>447</v>
      </c>
      <c r="U493" s="401" t="s">
        <v>458</v>
      </c>
      <c r="V493" s="401" t="s">
        <v>458</v>
      </c>
      <c r="W493" s="401" t="s">
        <v>458</v>
      </c>
      <c r="X493" s="401" t="s">
        <v>458</v>
      </c>
    </row>
    <row r="494" spans="1:24" ht="15">
      <c r="A494" s="340"/>
      <c r="B494" s="414"/>
      <c r="C494" s="413"/>
      <c r="D494" s="412"/>
      <c r="E494" s="408" t="s">
        <v>552</v>
      </c>
      <c r="F494" s="408" t="s">
        <v>538</v>
      </c>
      <c r="G494" s="408" t="s">
        <v>241</v>
      </c>
      <c r="H494" s="408" t="s">
        <v>519</v>
      </c>
      <c r="I494" s="401">
        <f>SUM(J494:L494)</f>
        <v>0</v>
      </c>
      <c r="J494" s="401" t="s">
        <v>447</v>
      </c>
      <c r="K494" s="401" t="s">
        <v>447</v>
      </c>
      <c r="L494" s="401" t="s">
        <v>447</v>
      </c>
      <c r="M494" s="401">
        <f>SUM(N494:P494)</f>
        <v>0</v>
      </c>
      <c r="N494" s="401" t="s">
        <v>447</v>
      </c>
      <c r="O494" s="401" t="s">
        <v>447</v>
      </c>
      <c r="P494" s="401" t="s">
        <v>447</v>
      </c>
      <c r="Q494" s="401">
        <f>SUM(R494:T494)</f>
        <v>0</v>
      </c>
      <c r="R494" s="401" t="s">
        <v>447</v>
      </c>
      <c r="S494" s="401" t="s">
        <v>447</v>
      </c>
      <c r="T494" s="401" t="s">
        <v>447</v>
      </c>
      <c r="U494" s="401" t="s">
        <v>458</v>
      </c>
      <c r="V494" s="401" t="s">
        <v>458</v>
      </c>
      <c r="W494" s="401" t="s">
        <v>458</v>
      </c>
      <c r="X494" s="401" t="s">
        <v>458</v>
      </c>
    </row>
    <row r="495" spans="1:24" ht="15">
      <c r="A495" s="340"/>
      <c r="B495" s="414"/>
      <c r="C495" s="413"/>
      <c r="D495" s="412"/>
      <c r="E495" s="408" t="s">
        <v>552</v>
      </c>
      <c r="F495" s="408" t="s">
        <v>538</v>
      </c>
      <c r="G495" s="408" t="s">
        <v>241</v>
      </c>
      <c r="H495" s="408" t="s">
        <v>518</v>
      </c>
      <c r="I495" s="401">
        <f>SUM(J495:L495)</f>
        <v>0</v>
      </c>
      <c r="J495" s="401" t="s">
        <v>447</v>
      </c>
      <c r="K495" s="401" t="s">
        <v>447</v>
      </c>
      <c r="L495" s="401" t="s">
        <v>447</v>
      </c>
      <c r="M495" s="401">
        <f>SUM(N495:P495)</f>
        <v>0</v>
      </c>
      <c r="N495" s="401" t="s">
        <v>447</v>
      </c>
      <c r="O495" s="401" t="s">
        <v>447</v>
      </c>
      <c r="P495" s="401" t="s">
        <v>447</v>
      </c>
      <c r="Q495" s="401">
        <f>SUM(R495:T495)</f>
        <v>0</v>
      </c>
      <c r="R495" s="401" t="s">
        <v>447</v>
      </c>
      <c r="S495" s="401" t="s">
        <v>447</v>
      </c>
      <c r="T495" s="401" t="s">
        <v>447</v>
      </c>
      <c r="U495" s="401" t="s">
        <v>458</v>
      </c>
      <c r="V495" s="401" t="s">
        <v>458</v>
      </c>
      <c r="W495" s="401" t="s">
        <v>458</v>
      </c>
      <c r="X495" s="401" t="s">
        <v>458</v>
      </c>
    </row>
    <row r="496" spans="1:24" ht="15">
      <c r="A496" s="340"/>
      <c r="B496" s="414"/>
      <c r="C496" s="413"/>
      <c r="D496" s="412"/>
      <c r="E496" s="408" t="s">
        <v>552</v>
      </c>
      <c r="F496" s="408" t="s">
        <v>538</v>
      </c>
      <c r="G496" s="408" t="s">
        <v>241</v>
      </c>
      <c r="H496" s="408" t="s">
        <v>367</v>
      </c>
      <c r="I496" s="401">
        <f>SUM(J496:L496)</f>
        <v>0</v>
      </c>
      <c r="J496" s="401" t="s">
        <v>447</v>
      </c>
      <c r="K496" s="401" t="s">
        <v>447</v>
      </c>
      <c r="L496" s="401" t="s">
        <v>447</v>
      </c>
      <c r="M496" s="401">
        <f>SUM(N496:P496)</f>
        <v>0</v>
      </c>
      <c r="N496" s="401" t="s">
        <v>447</v>
      </c>
      <c r="O496" s="401" t="s">
        <v>447</v>
      </c>
      <c r="P496" s="401" t="s">
        <v>447</v>
      </c>
      <c r="Q496" s="401">
        <f>SUM(R496:T496)</f>
        <v>0</v>
      </c>
      <c r="R496" s="401" t="s">
        <v>447</v>
      </c>
      <c r="S496" s="401" t="s">
        <v>447</v>
      </c>
      <c r="T496" s="401" t="s">
        <v>447</v>
      </c>
      <c r="U496" s="401" t="s">
        <v>458</v>
      </c>
      <c r="V496" s="401" t="s">
        <v>458</v>
      </c>
      <c r="W496" s="401" t="s">
        <v>458</v>
      </c>
      <c r="X496" s="401" t="s">
        <v>458</v>
      </c>
    </row>
    <row r="497" spans="1:24" ht="15">
      <c r="A497" s="340"/>
      <c r="B497" s="414"/>
      <c r="C497" s="413"/>
      <c r="D497" s="412"/>
      <c r="E497" s="408" t="s">
        <v>552</v>
      </c>
      <c r="F497" s="408" t="s">
        <v>538</v>
      </c>
      <c r="G497" s="408" t="s">
        <v>241</v>
      </c>
      <c r="H497" s="408" t="s">
        <v>366</v>
      </c>
      <c r="I497" s="401">
        <f>SUM(J497:L497)</f>
        <v>0</v>
      </c>
      <c r="J497" s="401" t="s">
        <v>447</v>
      </c>
      <c r="K497" s="401" t="s">
        <v>447</v>
      </c>
      <c r="L497" s="401" t="s">
        <v>447</v>
      </c>
      <c r="M497" s="401">
        <f>SUM(N497:P497)</f>
        <v>0</v>
      </c>
      <c r="N497" s="401" t="s">
        <v>447</v>
      </c>
      <c r="O497" s="401" t="s">
        <v>447</v>
      </c>
      <c r="P497" s="401" t="s">
        <v>447</v>
      </c>
      <c r="Q497" s="401">
        <f>SUM(R497:T497)</f>
        <v>0</v>
      </c>
      <c r="R497" s="401" t="s">
        <v>447</v>
      </c>
      <c r="S497" s="401" t="s">
        <v>447</v>
      </c>
      <c r="T497" s="401" t="s">
        <v>447</v>
      </c>
      <c r="U497" s="401" t="s">
        <v>458</v>
      </c>
      <c r="V497" s="401" t="s">
        <v>458</v>
      </c>
      <c r="W497" s="401" t="s">
        <v>458</v>
      </c>
      <c r="X497" s="401" t="s">
        <v>458</v>
      </c>
    </row>
    <row r="498" spans="1:24" ht="15">
      <c r="A498" s="340"/>
      <c r="B498" s="411"/>
      <c r="C498" s="410"/>
      <c r="D498" s="409"/>
      <c r="E498" s="408" t="s">
        <v>552</v>
      </c>
      <c r="F498" s="408" t="s">
        <v>538</v>
      </c>
      <c r="G498" s="408" t="s">
        <v>241</v>
      </c>
      <c r="H498" s="408" t="s">
        <v>365</v>
      </c>
      <c r="I498" s="401">
        <f>SUM(J498:L498)</f>
        <v>0</v>
      </c>
      <c r="J498" s="401" t="s">
        <v>447</v>
      </c>
      <c r="K498" s="401" t="s">
        <v>447</v>
      </c>
      <c r="L498" s="401" t="s">
        <v>447</v>
      </c>
      <c r="M498" s="401">
        <f>SUM(N498:P498)</f>
        <v>0</v>
      </c>
      <c r="N498" s="401" t="s">
        <v>447</v>
      </c>
      <c r="O498" s="401" t="s">
        <v>447</v>
      </c>
      <c r="P498" s="401" t="s">
        <v>447</v>
      </c>
      <c r="Q498" s="401">
        <f>SUM(R498:T498)</f>
        <v>0</v>
      </c>
      <c r="R498" s="401" t="s">
        <v>447</v>
      </c>
      <c r="S498" s="401" t="s">
        <v>447</v>
      </c>
      <c r="T498" s="401" t="s">
        <v>447</v>
      </c>
      <c r="U498" s="401" t="s">
        <v>458</v>
      </c>
      <c r="V498" s="401" t="s">
        <v>458</v>
      </c>
      <c r="W498" s="401" t="s">
        <v>458</v>
      </c>
      <c r="X498" s="401" t="s">
        <v>458</v>
      </c>
    </row>
    <row r="499" spans="1:24" ht="15" customHeight="1">
      <c r="A499" s="340"/>
      <c r="B499" s="407" t="s">
        <v>551</v>
      </c>
      <c r="C499" s="406"/>
      <c r="D499" s="354" t="s">
        <v>550</v>
      </c>
      <c r="E499" s="346" t="s">
        <v>547</v>
      </c>
      <c r="F499" s="346" t="s">
        <v>538</v>
      </c>
      <c r="G499" s="346" t="s">
        <v>241</v>
      </c>
      <c r="H499" s="346" t="s">
        <v>541</v>
      </c>
      <c r="I499" s="401">
        <f>SUM(J499:L499)</f>
        <v>-500000</v>
      </c>
      <c r="J499" s="400">
        <v>-500000</v>
      </c>
      <c r="K499" s="400" t="s">
        <v>447</v>
      </c>
      <c r="L499" s="400" t="s">
        <v>447</v>
      </c>
      <c r="M499" s="401">
        <f>SUM(N499:P499)</f>
        <v>-500000</v>
      </c>
      <c r="N499" s="400">
        <v>-500000</v>
      </c>
      <c r="O499" s="400" t="s">
        <v>447</v>
      </c>
      <c r="P499" s="400" t="s">
        <v>447</v>
      </c>
      <c r="Q499" s="401">
        <f>SUM(R499:T499)</f>
        <v>-500000</v>
      </c>
      <c r="R499" s="400">
        <v>-500000</v>
      </c>
      <c r="S499" s="400" t="s">
        <v>447</v>
      </c>
      <c r="T499" s="400" t="s">
        <v>447</v>
      </c>
      <c r="U499" s="400" t="s">
        <v>458</v>
      </c>
      <c r="V499" s="400" t="s">
        <v>458</v>
      </c>
      <c r="W499" s="400" t="s">
        <v>458</v>
      </c>
      <c r="X499" s="400" t="s">
        <v>458</v>
      </c>
    </row>
    <row r="500" spans="1:24" ht="15">
      <c r="A500" s="340"/>
      <c r="B500" s="405"/>
      <c r="C500" s="404"/>
      <c r="D500" s="351"/>
      <c r="E500" s="346" t="s">
        <v>547</v>
      </c>
      <c r="F500" s="346" t="s">
        <v>538</v>
      </c>
      <c r="G500" s="346" t="s">
        <v>241</v>
      </c>
      <c r="H500" s="346" t="s">
        <v>291</v>
      </c>
      <c r="I500" s="401">
        <f>SUM(J500:L500)</f>
        <v>-500000</v>
      </c>
      <c r="J500" s="399">
        <v>-500000</v>
      </c>
      <c r="K500" s="399" t="s">
        <v>447</v>
      </c>
      <c r="L500" s="399" t="s">
        <v>447</v>
      </c>
      <c r="M500" s="401">
        <f>SUM(N500:P500)</f>
        <v>-500000</v>
      </c>
      <c r="N500" s="399">
        <v>-500000</v>
      </c>
      <c r="O500" s="399" t="s">
        <v>447</v>
      </c>
      <c r="P500" s="399" t="s">
        <v>447</v>
      </c>
      <c r="Q500" s="401">
        <f>SUM(R500:T500)</f>
        <v>-500000</v>
      </c>
      <c r="R500" s="399">
        <v>-500000</v>
      </c>
      <c r="S500" s="399" t="s">
        <v>447</v>
      </c>
      <c r="T500" s="399" t="s">
        <v>447</v>
      </c>
      <c r="U500" s="400" t="s">
        <v>458</v>
      </c>
      <c r="V500" s="399" t="s">
        <v>458</v>
      </c>
      <c r="W500" s="399" t="s">
        <v>458</v>
      </c>
      <c r="X500" s="399" t="s">
        <v>458</v>
      </c>
    </row>
    <row r="501" spans="1:24" ht="15">
      <c r="A501" s="340"/>
      <c r="B501" s="405"/>
      <c r="C501" s="404"/>
      <c r="D501" s="351"/>
      <c r="E501" s="346" t="s">
        <v>547</v>
      </c>
      <c r="F501" s="346" t="s">
        <v>538</v>
      </c>
      <c r="G501" s="346" t="s">
        <v>241</v>
      </c>
      <c r="H501" s="346" t="s">
        <v>540</v>
      </c>
      <c r="I501" s="401">
        <f>SUM(J501:L501)</f>
        <v>0</v>
      </c>
      <c r="J501" s="399" t="s">
        <v>447</v>
      </c>
      <c r="K501" s="399" t="s">
        <v>447</v>
      </c>
      <c r="L501" s="399" t="s">
        <v>447</v>
      </c>
      <c r="M501" s="401">
        <f>SUM(N501:P501)</f>
        <v>0</v>
      </c>
      <c r="N501" s="399" t="s">
        <v>447</v>
      </c>
      <c r="O501" s="399" t="s">
        <v>447</v>
      </c>
      <c r="P501" s="399" t="s">
        <v>447</v>
      </c>
      <c r="Q501" s="401">
        <f>SUM(R501:T501)</f>
        <v>0</v>
      </c>
      <c r="R501" s="399" t="s">
        <v>447</v>
      </c>
      <c r="S501" s="399" t="s">
        <v>447</v>
      </c>
      <c r="T501" s="399" t="s">
        <v>447</v>
      </c>
      <c r="U501" s="400" t="s">
        <v>458</v>
      </c>
      <c r="V501" s="399" t="s">
        <v>458</v>
      </c>
      <c r="W501" s="399" t="s">
        <v>458</v>
      </c>
      <c r="X501" s="399" t="s">
        <v>458</v>
      </c>
    </row>
    <row r="502" spans="1:24" ht="15">
      <c r="A502" s="340"/>
      <c r="B502" s="405"/>
      <c r="C502" s="404"/>
      <c r="D502" s="351"/>
      <c r="E502" s="346" t="s">
        <v>547</v>
      </c>
      <c r="F502" s="346" t="s">
        <v>538</v>
      </c>
      <c r="G502" s="346" t="s">
        <v>241</v>
      </c>
      <c r="H502" s="346" t="s">
        <v>519</v>
      </c>
      <c r="I502" s="401">
        <f>SUM(J502:L502)</f>
        <v>0</v>
      </c>
      <c r="J502" s="399" t="s">
        <v>447</v>
      </c>
      <c r="K502" s="399" t="s">
        <v>447</v>
      </c>
      <c r="L502" s="399" t="s">
        <v>447</v>
      </c>
      <c r="M502" s="401">
        <f>SUM(N502:P502)</f>
        <v>0</v>
      </c>
      <c r="N502" s="399" t="s">
        <v>447</v>
      </c>
      <c r="O502" s="399" t="s">
        <v>447</v>
      </c>
      <c r="P502" s="399" t="s">
        <v>447</v>
      </c>
      <c r="Q502" s="401">
        <f>SUM(R502:T502)</f>
        <v>0</v>
      </c>
      <c r="R502" s="399" t="s">
        <v>447</v>
      </c>
      <c r="S502" s="399" t="s">
        <v>447</v>
      </c>
      <c r="T502" s="399" t="s">
        <v>447</v>
      </c>
      <c r="U502" s="400" t="s">
        <v>458</v>
      </c>
      <c r="V502" s="399" t="s">
        <v>458</v>
      </c>
      <c r="W502" s="399" t="s">
        <v>458</v>
      </c>
      <c r="X502" s="399" t="s">
        <v>458</v>
      </c>
    </row>
    <row r="503" spans="1:24" ht="15">
      <c r="A503" s="340"/>
      <c r="B503" s="405"/>
      <c r="C503" s="404"/>
      <c r="D503" s="351"/>
      <c r="E503" s="346" t="s">
        <v>547</v>
      </c>
      <c r="F503" s="346" t="s">
        <v>538</v>
      </c>
      <c r="G503" s="346" t="s">
        <v>241</v>
      </c>
      <c r="H503" s="346" t="s">
        <v>518</v>
      </c>
      <c r="I503" s="401">
        <f>SUM(J503:L503)</f>
        <v>0</v>
      </c>
      <c r="J503" s="399" t="s">
        <v>447</v>
      </c>
      <c r="K503" s="399" t="s">
        <v>447</v>
      </c>
      <c r="L503" s="399" t="s">
        <v>447</v>
      </c>
      <c r="M503" s="401">
        <f>SUM(N503:P503)</f>
        <v>0</v>
      </c>
      <c r="N503" s="399" t="s">
        <v>447</v>
      </c>
      <c r="O503" s="399" t="s">
        <v>447</v>
      </c>
      <c r="P503" s="399" t="s">
        <v>447</v>
      </c>
      <c r="Q503" s="401">
        <f>SUM(R503:T503)</f>
        <v>0</v>
      </c>
      <c r="R503" s="399" t="s">
        <v>447</v>
      </c>
      <c r="S503" s="399" t="s">
        <v>447</v>
      </c>
      <c r="T503" s="399" t="s">
        <v>447</v>
      </c>
      <c r="U503" s="400" t="s">
        <v>458</v>
      </c>
      <c r="V503" s="399" t="s">
        <v>458</v>
      </c>
      <c r="W503" s="399" t="s">
        <v>458</v>
      </c>
      <c r="X503" s="399" t="s">
        <v>458</v>
      </c>
    </row>
    <row r="504" spans="1:24" ht="15">
      <c r="A504" s="340"/>
      <c r="B504" s="405"/>
      <c r="C504" s="404"/>
      <c r="D504" s="351"/>
      <c r="E504" s="346" t="s">
        <v>547</v>
      </c>
      <c r="F504" s="346" t="s">
        <v>538</v>
      </c>
      <c r="G504" s="346" t="s">
        <v>241</v>
      </c>
      <c r="H504" s="346" t="s">
        <v>367</v>
      </c>
      <c r="I504" s="401">
        <f>SUM(J504:L504)</f>
        <v>0</v>
      </c>
      <c r="J504" s="399" t="s">
        <v>447</v>
      </c>
      <c r="K504" s="399" t="s">
        <v>447</v>
      </c>
      <c r="L504" s="399" t="s">
        <v>447</v>
      </c>
      <c r="M504" s="401">
        <f>SUM(N504:P504)</f>
        <v>0</v>
      </c>
      <c r="N504" s="399" t="s">
        <v>447</v>
      </c>
      <c r="O504" s="399" t="s">
        <v>447</v>
      </c>
      <c r="P504" s="399" t="s">
        <v>447</v>
      </c>
      <c r="Q504" s="401">
        <f>SUM(R504:T504)</f>
        <v>0</v>
      </c>
      <c r="R504" s="399" t="s">
        <v>447</v>
      </c>
      <c r="S504" s="399" t="s">
        <v>447</v>
      </c>
      <c r="T504" s="399" t="s">
        <v>447</v>
      </c>
      <c r="U504" s="400" t="s">
        <v>458</v>
      </c>
      <c r="V504" s="399" t="s">
        <v>458</v>
      </c>
      <c r="W504" s="399" t="s">
        <v>458</v>
      </c>
      <c r="X504" s="399" t="s">
        <v>458</v>
      </c>
    </row>
    <row r="505" spans="1:24" ht="15">
      <c r="A505" s="340"/>
      <c r="B505" s="405"/>
      <c r="C505" s="404"/>
      <c r="D505" s="351"/>
      <c r="E505" s="346" t="s">
        <v>547</v>
      </c>
      <c r="F505" s="346" t="s">
        <v>538</v>
      </c>
      <c r="G505" s="346" t="s">
        <v>241</v>
      </c>
      <c r="H505" s="346" t="s">
        <v>366</v>
      </c>
      <c r="I505" s="401">
        <f>SUM(J505:L505)</f>
        <v>0</v>
      </c>
      <c r="J505" s="399" t="s">
        <v>447</v>
      </c>
      <c r="K505" s="399" t="s">
        <v>447</v>
      </c>
      <c r="L505" s="399" t="s">
        <v>447</v>
      </c>
      <c r="M505" s="401">
        <f>SUM(N505:P505)</f>
        <v>0</v>
      </c>
      <c r="N505" s="399" t="s">
        <v>447</v>
      </c>
      <c r="O505" s="399" t="s">
        <v>447</v>
      </c>
      <c r="P505" s="399" t="s">
        <v>447</v>
      </c>
      <c r="Q505" s="401">
        <f>SUM(R505:T505)</f>
        <v>0</v>
      </c>
      <c r="R505" s="399" t="s">
        <v>447</v>
      </c>
      <c r="S505" s="399" t="s">
        <v>447</v>
      </c>
      <c r="T505" s="399" t="s">
        <v>447</v>
      </c>
      <c r="U505" s="400" t="s">
        <v>458</v>
      </c>
      <c r="V505" s="399" t="s">
        <v>458</v>
      </c>
      <c r="W505" s="399" t="s">
        <v>458</v>
      </c>
      <c r="X505" s="399" t="s">
        <v>458</v>
      </c>
    </row>
    <row r="506" spans="1:24" ht="15">
      <c r="A506" s="340"/>
      <c r="B506" s="403"/>
      <c r="C506" s="402"/>
      <c r="D506" s="348"/>
      <c r="E506" s="346" t="s">
        <v>547</v>
      </c>
      <c r="F506" s="346" t="s">
        <v>538</v>
      </c>
      <c r="G506" s="346" t="s">
        <v>241</v>
      </c>
      <c r="H506" s="346" t="s">
        <v>365</v>
      </c>
      <c r="I506" s="401">
        <f>SUM(J506:L506)</f>
        <v>0</v>
      </c>
      <c r="J506" s="399" t="s">
        <v>447</v>
      </c>
      <c r="K506" s="399" t="s">
        <v>447</v>
      </c>
      <c r="L506" s="399" t="s">
        <v>447</v>
      </c>
      <c r="M506" s="401">
        <f>SUM(N506:P506)</f>
        <v>0</v>
      </c>
      <c r="N506" s="399" t="s">
        <v>447</v>
      </c>
      <c r="O506" s="399" t="s">
        <v>447</v>
      </c>
      <c r="P506" s="399" t="s">
        <v>447</v>
      </c>
      <c r="Q506" s="401">
        <f>SUM(R506:T506)</f>
        <v>0</v>
      </c>
      <c r="R506" s="399" t="s">
        <v>447</v>
      </c>
      <c r="S506" s="399" t="s">
        <v>447</v>
      </c>
      <c r="T506" s="399" t="s">
        <v>447</v>
      </c>
      <c r="U506" s="400" t="s">
        <v>458</v>
      </c>
      <c r="V506" s="399" t="s">
        <v>458</v>
      </c>
      <c r="W506" s="399" t="s">
        <v>458</v>
      </c>
      <c r="X506" s="399" t="s">
        <v>458</v>
      </c>
    </row>
    <row r="507" spans="1:24" ht="15">
      <c r="A507" s="340"/>
      <c r="B507" s="407" t="s">
        <v>100</v>
      </c>
      <c r="C507" s="406"/>
      <c r="D507" s="354" t="s">
        <v>549</v>
      </c>
      <c r="E507" s="346" t="s">
        <v>547</v>
      </c>
      <c r="F507" s="346" t="s">
        <v>538</v>
      </c>
      <c r="G507" s="346" t="s">
        <v>241</v>
      </c>
      <c r="H507" s="346" t="s">
        <v>541</v>
      </c>
      <c r="I507" s="401">
        <f>SUM(J507:L507)</f>
        <v>-5500000</v>
      </c>
      <c r="J507" s="400">
        <v>-5500000</v>
      </c>
      <c r="K507" s="400" t="s">
        <v>447</v>
      </c>
      <c r="L507" s="400" t="s">
        <v>447</v>
      </c>
      <c r="M507" s="401">
        <f>SUM(N507:P507)</f>
        <v>-5500000</v>
      </c>
      <c r="N507" s="400">
        <v>-5500000</v>
      </c>
      <c r="O507" s="400" t="s">
        <v>447</v>
      </c>
      <c r="P507" s="400" t="s">
        <v>447</v>
      </c>
      <c r="Q507" s="401">
        <f>SUM(R507:T507)</f>
        <v>-5500000</v>
      </c>
      <c r="R507" s="400">
        <v>-5500000</v>
      </c>
      <c r="S507" s="400" t="s">
        <v>447</v>
      </c>
      <c r="T507" s="400" t="s">
        <v>447</v>
      </c>
      <c r="U507" s="400" t="s">
        <v>458</v>
      </c>
      <c r="V507" s="400" t="s">
        <v>458</v>
      </c>
      <c r="W507" s="400" t="s">
        <v>458</v>
      </c>
      <c r="X507" s="400" t="s">
        <v>458</v>
      </c>
    </row>
    <row r="508" spans="1:24" ht="15">
      <c r="A508" s="340"/>
      <c r="B508" s="405"/>
      <c r="C508" s="404"/>
      <c r="D508" s="351"/>
      <c r="E508" s="346" t="s">
        <v>547</v>
      </c>
      <c r="F508" s="346" t="s">
        <v>538</v>
      </c>
      <c r="G508" s="346" t="s">
        <v>241</v>
      </c>
      <c r="H508" s="346" t="s">
        <v>291</v>
      </c>
      <c r="I508" s="401">
        <f>SUM(J508:L508)</f>
        <v>-5500000</v>
      </c>
      <c r="J508" s="399">
        <v>-5500000</v>
      </c>
      <c r="K508" s="399" t="s">
        <v>447</v>
      </c>
      <c r="L508" s="399" t="s">
        <v>447</v>
      </c>
      <c r="M508" s="401">
        <f>SUM(N508:P508)</f>
        <v>-5500000</v>
      </c>
      <c r="N508" s="399">
        <v>-5500000</v>
      </c>
      <c r="O508" s="399" t="s">
        <v>447</v>
      </c>
      <c r="P508" s="399" t="s">
        <v>447</v>
      </c>
      <c r="Q508" s="401">
        <f>SUM(R508:T508)</f>
        <v>-5500000</v>
      </c>
      <c r="R508" s="399">
        <v>-5500000</v>
      </c>
      <c r="S508" s="399" t="s">
        <v>447</v>
      </c>
      <c r="T508" s="399" t="s">
        <v>447</v>
      </c>
      <c r="U508" s="400" t="s">
        <v>458</v>
      </c>
      <c r="V508" s="399" t="s">
        <v>458</v>
      </c>
      <c r="W508" s="399" t="s">
        <v>458</v>
      </c>
      <c r="X508" s="399" t="s">
        <v>458</v>
      </c>
    </row>
    <row r="509" spans="1:24" ht="15">
      <c r="A509" s="340"/>
      <c r="B509" s="405"/>
      <c r="C509" s="404"/>
      <c r="D509" s="351"/>
      <c r="E509" s="346" t="s">
        <v>547</v>
      </c>
      <c r="F509" s="346" t="s">
        <v>538</v>
      </c>
      <c r="G509" s="346" t="s">
        <v>241</v>
      </c>
      <c r="H509" s="346" t="s">
        <v>540</v>
      </c>
      <c r="I509" s="401">
        <f>SUM(J509:L509)</f>
        <v>0</v>
      </c>
      <c r="J509" s="399" t="s">
        <v>447</v>
      </c>
      <c r="K509" s="399" t="s">
        <v>447</v>
      </c>
      <c r="L509" s="399" t="s">
        <v>447</v>
      </c>
      <c r="M509" s="401">
        <f>SUM(N509:P509)</f>
        <v>0</v>
      </c>
      <c r="N509" s="399" t="s">
        <v>447</v>
      </c>
      <c r="O509" s="399" t="s">
        <v>447</v>
      </c>
      <c r="P509" s="399" t="s">
        <v>447</v>
      </c>
      <c r="Q509" s="401">
        <f>SUM(R509:T509)</f>
        <v>0</v>
      </c>
      <c r="R509" s="399" t="s">
        <v>447</v>
      </c>
      <c r="S509" s="399" t="s">
        <v>447</v>
      </c>
      <c r="T509" s="399" t="s">
        <v>447</v>
      </c>
      <c r="U509" s="400" t="s">
        <v>458</v>
      </c>
      <c r="V509" s="399" t="s">
        <v>458</v>
      </c>
      <c r="W509" s="399" t="s">
        <v>458</v>
      </c>
      <c r="X509" s="399" t="s">
        <v>458</v>
      </c>
    </row>
    <row r="510" spans="1:24" ht="15">
      <c r="A510" s="340"/>
      <c r="B510" s="405"/>
      <c r="C510" s="404"/>
      <c r="D510" s="351"/>
      <c r="E510" s="346" t="s">
        <v>547</v>
      </c>
      <c r="F510" s="346" t="s">
        <v>538</v>
      </c>
      <c r="G510" s="346" t="s">
        <v>241</v>
      </c>
      <c r="H510" s="346" t="s">
        <v>519</v>
      </c>
      <c r="I510" s="401">
        <f>SUM(J510:L510)</f>
        <v>0</v>
      </c>
      <c r="J510" s="399" t="s">
        <v>447</v>
      </c>
      <c r="K510" s="399" t="s">
        <v>447</v>
      </c>
      <c r="L510" s="399" t="s">
        <v>447</v>
      </c>
      <c r="M510" s="401">
        <f>SUM(N510:P510)</f>
        <v>0</v>
      </c>
      <c r="N510" s="399" t="s">
        <v>447</v>
      </c>
      <c r="O510" s="399" t="s">
        <v>447</v>
      </c>
      <c r="P510" s="399" t="s">
        <v>447</v>
      </c>
      <c r="Q510" s="401">
        <f>SUM(R510:T510)</f>
        <v>0</v>
      </c>
      <c r="R510" s="399" t="s">
        <v>447</v>
      </c>
      <c r="S510" s="399" t="s">
        <v>447</v>
      </c>
      <c r="T510" s="399" t="s">
        <v>447</v>
      </c>
      <c r="U510" s="400" t="s">
        <v>458</v>
      </c>
      <c r="V510" s="399" t="s">
        <v>458</v>
      </c>
      <c r="W510" s="399" t="s">
        <v>458</v>
      </c>
      <c r="X510" s="399" t="s">
        <v>458</v>
      </c>
    </row>
    <row r="511" spans="1:24" ht="15">
      <c r="A511" s="340"/>
      <c r="B511" s="405"/>
      <c r="C511" s="404"/>
      <c r="D511" s="351"/>
      <c r="E511" s="346" t="s">
        <v>547</v>
      </c>
      <c r="F511" s="346" t="s">
        <v>538</v>
      </c>
      <c r="G511" s="346" t="s">
        <v>241</v>
      </c>
      <c r="H511" s="346" t="s">
        <v>518</v>
      </c>
      <c r="I511" s="401">
        <f>SUM(J511:L511)</f>
        <v>0</v>
      </c>
      <c r="J511" s="399" t="s">
        <v>447</v>
      </c>
      <c r="K511" s="399" t="s">
        <v>447</v>
      </c>
      <c r="L511" s="399" t="s">
        <v>447</v>
      </c>
      <c r="M511" s="401">
        <f>SUM(N511:P511)</f>
        <v>0</v>
      </c>
      <c r="N511" s="399" t="s">
        <v>447</v>
      </c>
      <c r="O511" s="399" t="s">
        <v>447</v>
      </c>
      <c r="P511" s="399" t="s">
        <v>447</v>
      </c>
      <c r="Q511" s="401">
        <f>SUM(R511:T511)</f>
        <v>0</v>
      </c>
      <c r="R511" s="399" t="s">
        <v>447</v>
      </c>
      <c r="S511" s="399" t="s">
        <v>447</v>
      </c>
      <c r="T511" s="399" t="s">
        <v>447</v>
      </c>
      <c r="U511" s="400" t="s">
        <v>458</v>
      </c>
      <c r="V511" s="399" t="s">
        <v>458</v>
      </c>
      <c r="W511" s="399" t="s">
        <v>458</v>
      </c>
      <c r="X511" s="399" t="s">
        <v>458</v>
      </c>
    </row>
    <row r="512" spans="1:24" ht="15">
      <c r="A512" s="340"/>
      <c r="B512" s="405"/>
      <c r="C512" s="404"/>
      <c r="D512" s="351"/>
      <c r="E512" s="346" t="s">
        <v>547</v>
      </c>
      <c r="F512" s="346" t="s">
        <v>538</v>
      </c>
      <c r="G512" s="346" t="s">
        <v>241</v>
      </c>
      <c r="H512" s="346" t="s">
        <v>367</v>
      </c>
      <c r="I512" s="401">
        <f>SUM(J512:L512)</f>
        <v>0</v>
      </c>
      <c r="J512" s="399" t="s">
        <v>447</v>
      </c>
      <c r="K512" s="399" t="s">
        <v>447</v>
      </c>
      <c r="L512" s="399" t="s">
        <v>447</v>
      </c>
      <c r="M512" s="401">
        <f>SUM(N512:P512)</f>
        <v>0</v>
      </c>
      <c r="N512" s="399" t="s">
        <v>447</v>
      </c>
      <c r="O512" s="399" t="s">
        <v>447</v>
      </c>
      <c r="P512" s="399" t="s">
        <v>447</v>
      </c>
      <c r="Q512" s="401">
        <f>SUM(R512:T512)</f>
        <v>0</v>
      </c>
      <c r="R512" s="399" t="s">
        <v>447</v>
      </c>
      <c r="S512" s="399" t="s">
        <v>447</v>
      </c>
      <c r="T512" s="399" t="s">
        <v>447</v>
      </c>
      <c r="U512" s="400" t="s">
        <v>458</v>
      </c>
      <c r="V512" s="399" t="s">
        <v>458</v>
      </c>
      <c r="W512" s="399" t="s">
        <v>458</v>
      </c>
      <c r="X512" s="399" t="s">
        <v>458</v>
      </c>
    </row>
    <row r="513" spans="1:24" ht="15">
      <c r="A513" s="340"/>
      <c r="B513" s="405"/>
      <c r="C513" s="404"/>
      <c r="D513" s="351"/>
      <c r="E513" s="346" t="s">
        <v>547</v>
      </c>
      <c r="F513" s="346" t="s">
        <v>538</v>
      </c>
      <c r="G513" s="346" t="s">
        <v>241</v>
      </c>
      <c r="H513" s="346" t="s">
        <v>366</v>
      </c>
      <c r="I513" s="401">
        <f>SUM(J513:L513)</f>
        <v>0</v>
      </c>
      <c r="J513" s="399" t="s">
        <v>447</v>
      </c>
      <c r="K513" s="399" t="s">
        <v>447</v>
      </c>
      <c r="L513" s="399" t="s">
        <v>447</v>
      </c>
      <c r="M513" s="401">
        <f>SUM(N513:P513)</f>
        <v>0</v>
      </c>
      <c r="N513" s="399" t="s">
        <v>447</v>
      </c>
      <c r="O513" s="399" t="s">
        <v>447</v>
      </c>
      <c r="P513" s="399" t="s">
        <v>447</v>
      </c>
      <c r="Q513" s="401">
        <f>SUM(R513:T513)</f>
        <v>0</v>
      </c>
      <c r="R513" s="399" t="s">
        <v>447</v>
      </c>
      <c r="S513" s="399" t="s">
        <v>447</v>
      </c>
      <c r="T513" s="399" t="s">
        <v>447</v>
      </c>
      <c r="U513" s="400" t="s">
        <v>458</v>
      </c>
      <c r="V513" s="399" t="s">
        <v>458</v>
      </c>
      <c r="W513" s="399" t="s">
        <v>458</v>
      </c>
      <c r="X513" s="399" t="s">
        <v>458</v>
      </c>
    </row>
    <row r="514" spans="1:24" ht="15">
      <c r="A514" s="340"/>
      <c r="B514" s="403"/>
      <c r="C514" s="402"/>
      <c r="D514" s="348"/>
      <c r="E514" s="346" t="s">
        <v>547</v>
      </c>
      <c r="F514" s="346" t="s">
        <v>538</v>
      </c>
      <c r="G514" s="346" t="s">
        <v>241</v>
      </c>
      <c r="H514" s="346" t="s">
        <v>365</v>
      </c>
      <c r="I514" s="401">
        <f>SUM(J514:L514)</f>
        <v>0</v>
      </c>
      <c r="J514" s="399" t="s">
        <v>447</v>
      </c>
      <c r="K514" s="399" t="s">
        <v>447</v>
      </c>
      <c r="L514" s="399" t="s">
        <v>447</v>
      </c>
      <c r="M514" s="401">
        <f>SUM(N514:P514)</f>
        <v>0</v>
      </c>
      <c r="N514" s="399" t="s">
        <v>447</v>
      </c>
      <c r="O514" s="399" t="s">
        <v>447</v>
      </c>
      <c r="P514" s="399" t="s">
        <v>447</v>
      </c>
      <c r="Q514" s="401">
        <f>SUM(R514:T514)</f>
        <v>0</v>
      </c>
      <c r="R514" s="399" t="s">
        <v>447</v>
      </c>
      <c r="S514" s="399" t="s">
        <v>447</v>
      </c>
      <c r="T514" s="399" t="s">
        <v>447</v>
      </c>
      <c r="U514" s="400" t="s">
        <v>458</v>
      </c>
      <c r="V514" s="399" t="s">
        <v>458</v>
      </c>
      <c r="W514" s="399" t="s">
        <v>458</v>
      </c>
      <c r="X514" s="399" t="s">
        <v>458</v>
      </c>
    </row>
    <row r="515" spans="1:24" ht="15">
      <c r="A515" s="340"/>
      <c r="B515" s="407" t="s">
        <v>99</v>
      </c>
      <c r="C515" s="406"/>
      <c r="D515" s="354" t="s">
        <v>548</v>
      </c>
      <c r="E515" s="346" t="s">
        <v>547</v>
      </c>
      <c r="F515" s="346" t="s">
        <v>538</v>
      </c>
      <c r="G515" s="346" t="s">
        <v>241</v>
      </c>
      <c r="H515" s="346" t="s">
        <v>541</v>
      </c>
      <c r="I515" s="401">
        <f>SUM(J515:L515)</f>
        <v>0</v>
      </c>
      <c r="J515" s="400">
        <v>0</v>
      </c>
      <c r="K515" s="400" t="s">
        <v>447</v>
      </c>
      <c r="L515" s="400" t="s">
        <v>447</v>
      </c>
      <c r="M515" s="401">
        <f>SUM(N515:P515)</f>
        <v>0</v>
      </c>
      <c r="N515" s="400">
        <v>0</v>
      </c>
      <c r="O515" s="400" t="s">
        <v>447</v>
      </c>
      <c r="P515" s="400" t="s">
        <v>447</v>
      </c>
      <c r="Q515" s="401">
        <f>SUM(R515:T515)</f>
        <v>0</v>
      </c>
      <c r="R515" s="400">
        <v>0</v>
      </c>
      <c r="S515" s="400" t="s">
        <v>447</v>
      </c>
      <c r="T515" s="400" t="s">
        <v>447</v>
      </c>
      <c r="U515" s="400" t="s">
        <v>458</v>
      </c>
      <c r="V515" s="400" t="s">
        <v>458</v>
      </c>
      <c r="W515" s="400" t="s">
        <v>458</v>
      </c>
      <c r="X515" s="400" t="s">
        <v>458</v>
      </c>
    </row>
    <row r="516" spans="1:24" ht="15">
      <c r="A516" s="340"/>
      <c r="B516" s="405"/>
      <c r="C516" s="404"/>
      <c r="D516" s="351"/>
      <c r="E516" s="346" t="s">
        <v>547</v>
      </c>
      <c r="F516" s="346" t="s">
        <v>538</v>
      </c>
      <c r="G516" s="346" t="s">
        <v>241</v>
      </c>
      <c r="H516" s="346" t="s">
        <v>291</v>
      </c>
      <c r="I516" s="401">
        <f>SUM(J516:L516)</f>
        <v>0</v>
      </c>
      <c r="J516" s="399">
        <v>0</v>
      </c>
      <c r="K516" s="399" t="s">
        <v>447</v>
      </c>
      <c r="L516" s="399">
        <v>0</v>
      </c>
      <c r="M516" s="401">
        <f>SUM(N516:P516)</f>
        <v>0</v>
      </c>
      <c r="N516" s="399">
        <v>0</v>
      </c>
      <c r="O516" s="399" t="s">
        <v>447</v>
      </c>
      <c r="P516" s="399">
        <v>0</v>
      </c>
      <c r="Q516" s="401">
        <f>SUM(R516:T516)</f>
        <v>0</v>
      </c>
      <c r="R516" s="399">
        <v>0</v>
      </c>
      <c r="S516" s="399" t="s">
        <v>447</v>
      </c>
      <c r="T516" s="399">
        <v>0</v>
      </c>
      <c r="U516" s="400" t="s">
        <v>458</v>
      </c>
      <c r="V516" s="399" t="s">
        <v>458</v>
      </c>
      <c r="W516" s="399" t="s">
        <v>458</v>
      </c>
      <c r="X516" s="399" t="s">
        <v>458</v>
      </c>
    </row>
    <row r="517" spans="1:24" ht="15">
      <c r="A517" s="340"/>
      <c r="B517" s="405"/>
      <c r="C517" s="404"/>
      <c r="D517" s="351"/>
      <c r="E517" s="346" t="s">
        <v>547</v>
      </c>
      <c r="F517" s="346" t="s">
        <v>538</v>
      </c>
      <c r="G517" s="346" t="s">
        <v>241</v>
      </c>
      <c r="H517" s="346" t="s">
        <v>540</v>
      </c>
      <c r="I517" s="401">
        <f>SUM(J517:L517)</f>
        <v>0</v>
      </c>
      <c r="J517" s="399">
        <v>0</v>
      </c>
      <c r="K517" s="399" t="s">
        <v>447</v>
      </c>
      <c r="L517" s="399" t="s">
        <v>447</v>
      </c>
      <c r="M517" s="401">
        <f>SUM(N517:P517)</f>
        <v>0</v>
      </c>
      <c r="N517" s="399">
        <v>0</v>
      </c>
      <c r="O517" s="399" t="s">
        <v>447</v>
      </c>
      <c r="P517" s="399" t="s">
        <v>447</v>
      </c>
      <c r="Q517" s="401">
        <f>SUM(R517:T517)</f>
        <v>0</v>
      </c>
      <c r="R517" s="399">
        <v>0</v>
      </c>
      <c r="S517" s="399" t="s">
        <v>447</v>
      </c>
      <c r="T517" s="399" t="s">
        <v>447</v>
      </c>
      <c r="U517" s="400" t="s">
        <v>458</v>
      </c>
      <c r="V517" s="399" t="s">
        <v>458</v>
      </c>
      <c r="W517" s="399" t="s">
        <v>458</v>
      </c>
      <c r="X517" s="399" t="s">
        <v>458</v>
      </c>
    </row>
    <row r="518" spans="1:24" ht="15">
      <c r="A518" s="340"/>
      <c r="B518" s="405"/>
      <c r="C518" s="404"/>
      <c r="D518" s="351"/>
      <c r="E518" s="346" t="s">
        <v>547</v>
      </c>
      <c r="F518" s="346" t="s">
        <v>538</v>
      </c>
      <c r="G518" s="346" t="s">
        <v>241</v>
      </c>
      <c r="H518" s="346" t="s">
        <v>519</v>
      </c>
      <c r="I518" s="401">
        <f>SUM(J518:L518)</f>
        <v>0</v>
      </c>
      <c r="J518" s="399" t="s">
        <v>447</v>
      </c>
      <c r="K518" s="399" t="s">
        <v>447</v>
      </c>
      <c r="L518" s="399" t="s">
        <v>447</v>
      </c>
      <c r="M518" s="401">
        <f>SUM(N518:P518)</f>
        <v>0</v>
      </c>
      <c r="N518" s="399" t="s">
        <v>447</v>
      </c>
      <c r="O518" s="399" t="s">
        <v>447</v>
      </c>
      <c r="P518" s="399" t="s">
        <v>447</v>
      </c>
      <c r="Q518" s="401">
        <f>SUM(R518:T518)</f>
        <v>0</v>
      </c>
      <c r="R518" s="399" t="s">
        <v>447</v>
      </c>
      <c r="S518" s="399" t="s">
        <v>447</v>
      </c>
      <c r="T518" s="399" t="s">
        <v>447</v>
      </c>
      <c r="U518" s="400" t="s">
        <v>458</v>
      </c>
      <c r="V518" s="399" t="s">
        <v>458</v>
      </c>
      <c r="W518" s="399" t="s">
        <v>458</v>
      </c>
      <c r="X518" s="399" t="s">
        <v>458</v>
      </c>
    </row>
    <row r="519" spans="1:24" ht="15">
      <c r="A519" s="340"/>
      <c r="B519" s="405"/>
      <c r="C519" s="404"/>
      <c r="D519" s="351"/>
      <c r="E519" s="346" t="s">
        <v>547</v>
      </c>
      <c r="F519" s="346" t="s">
        <v>538</v>
      </c>
      <c r="G519" s="346" t="s">
        <v>241</v>
      </c>
      <c r="H519" s="346" t="s">
        <v>518</v>
      </c>
      <c r="I519" s="401">
        <f>SUM(J519:L519)</f>
        <v>0</v>
      </c>
      <c r="J519" s="399" t="s">
        <v>447</v>
      </c>
      <c r="K519" s="399" t="s">
        <v>447</v>
      </c>
      <c r="L519" s="399" t="s">
        <v>447</v>
      </c>
      <c r="M519" s="401">
        <f>SUM(N519:P519)</f>
        <v>0</v>
      </c>
      <c r="N519" s="399" t="s">
        <v>447</v>
      </c>
      <c r="O519" s="399" t="s">
        <v>447</v>
      </c>
      <c r="P519" s="399" t="s">
        <v>447</v>
      </c>
      <c r="Q519" s="401">
        <f>SUM(R519:T519)</f>
        <v>0</v>
      </c>
      <c r="R519" s="399" t="s">
        <v>447</v>
      </c>
      <c r="S519" s="399" t="s">
        <v>447</v>
      </c>
      <c r="T519" s="399" t="s">
        <v>447</v>
      </c>
      <c r="U519" s="400" t="s">
        <v>458</v>
      </c>
      <c r="V519" s="399" t="s">
        <v>458</v>
      </c>
      <c r="W519" s="399" t="s">
        <v>458</v>
      </c>
      <c r="X519" s="399" t="s">
        <v>458</v>
      </c>
    </row>
    <row r="520" spans="1:24" ht="15">
      <c r="A520" s="340"/>
      <c r="B520" s="405"/>
      <c r="C520" s="404"/>
      <c r="D520" s="351"/>
      <c r="E520" s="346" t="s">
        <v>547</v>
      </c>
      <c r="F520" s="346" t="s">
        <v>538</v>
      </c>
      <c r="G520" s="346" t="s">
        <v>241</v>
      </c>
      <c r="H520" s="346" t="s">
        <v>367</v>
      </c>
      <c r="I520" s="401">
        <f>SUM(J520:L520)</f>
        <v>0</v>
      </c>
      <c r="J520" s="399" t="s">
        <v>447</v>
      </c>
      <c r="K520" s="399" t="s">
        <v>447</v>
      </c>
      <c r="L520" s="399" t="s">
        <v>447</v>
      </c>
      <c r="M520" s="401">
        <f>SUM(N520:P520)</f>
        <v>0</v>
      </c>
      <c r="N520" s="399" t="s">
        <v>447</v>
      </c>
      <c r="O520" s="399" t="s">
        <v>447</v>
      </c>
      <c r="P520" s="399" t="s">
        <v>447</v>
      </c>
      <c r="Q520" s="401">
        <f>SUM(R520:T520)</f>
        <v>0</v>
      </c>
      <c r="R520" s="399" t="s">
        <v>447</v>
      </c>
      <c r="S520" s="399"/>
      <c r="T520" s="399" t="s">
        <v>447</v>
      </c>
      <c r="U520" s="400" t="s">
        <v>458</v>
      </c>
      <c r="V520" s="399" t="s">
        <v>458</v>
      </c>
      <c r="W520" s="399" t="s">
        <v>458</v>
      </c>
      <c r="X520" s="399" t="s">
        <v>458</v>
      </c>
    </row>
    <row r="521" spans="1:24" ht="15">
      <c r="A521" s="340"/>
      <c r="B521" s="405"/>
      <c r="C521" s="404"/>
      <c r="D521" s="351"/>
      <c r="E521" s="346" t="s">
        <v>547</v>
      </c>
      <c r="F521" s="346" t="s">
        <v>538</v>
      </c>
      <c r="G521" s="346" t="s">
        <v>241</v>
      </c>
      <c r="H521" s="346" t="s">
        <v>366</v>
      </c>
      <c r="I521" s="401">
        <f>SUM(J521:L521)</f>
        <v>0</v>
      </c>
      <c r="J521" s="399" t="s">
        <v>447</v>
      </c>
      <c r="K521" s="399" t="s">
        <v>447</v>
      </c>
      <c r="L521" s="399" t="s">
        <v>447</v>
      </c>
      <c r="M521" s="401">
        <f>SUM(N521:P521)</f>
        <v>0</v>
      </c>
      <c r="N521" s="399" t="s">
        <v>447</v>
      </c>
      <c r="O521" s="399" t="s">
        <v>447</v>
      </c>
      <c r="P521" s="399" t="s">
        <v>447</v>
      </c>
      <c r="Q521" s="401">
        <f>SUM(R521:T521)</f>
        <v>0</v>
      </c>
      <c r="R521" s="399" t="s">
        <v>447</v>
      </c>
      <c r="S521" s="399" t="s">
        <v>447</v>
      </c>
      <c r="T521" s="399" t="s">
        <v>447</v>
      </c>
      <c r="U521" s="400" t="s">
        <v>458</v>
      </c>
      <c r="V521" s="399" t="s">
        <v>458</v>
      </c>
      <c r="W521" s="399" t="s">
        <v>458</v>
      </c>
      <c r="X521" s="399" t="s">
        <v>458</v>
      </c>
    </row>
    <row r="522" spans="1:24" ht="15">
      <c r="A522" s="340"/>
      <c r="B522" s="403"/>
      <c r="C522" s="402"/>
      <c r="D522" s="348"/>
      <c r="E522" s="346" t="s">
        <v>547</v>
      </c>
      <c r="F522" s="346" t="s">
        <v>538</v>
      </c>
      <c r="G522" s="346" t="s">
        <v>241</v>
      </c>
      <c r="H522" s="346" t="s">
        <v>365</v>
      </c>
      <c r="I522" s="401">
        <f>SUM(J522:L522)</f>
        <v>0</v>
      </c>
      <c r="J522" s="399" t="s">
        <v>447</v>
      </c>
      <c r="K522" s="399" t="s">
        <v>447</v>
      </c>
      <c r="L522" s="399" t="s">
        <v>447</v>
      </c>
      <c r="M522" s="401">
        <f>SUM(N522:P522)</f>
        <v>0</v>
      </c>
      <c r="N522" s="399" t="s">
        <v>447</v>
      </c>
      <c r="O522" s="399" t="s">
        <v>447</v>
      </c>
      <c r="P522" s="399" t="s">
        <v>447</v>
      </c>
      <c r="Q522" s="401">
        <f>SUM(R522:T522)</f>
        <v>0</v>
      </c>
      <c r="R522" s="399" t="s">
        <v>447</v>
      </c>
      <c r="S522" s="399" t="s">
        <v>447</v>
      </c>
      <c r="T522" s="399" t="s">
        <v>447</v>
      </c>
      <c r="U522" s="400" t="s">
        <v>458</v>
      </c>
      <c r="V522" s="399" t="s">
        <v>458</v>
      </c>
      <c r="W522" s="399" t="s">
        <v>458</v>
      </c>
      <c r="X522" s="399" t="s">
        <v>458</v>
      </c>
    </row>
    <row r="523" spans="1:24" ht="15">
      <c r="A523" s="340"/>
      <c r="B523" s="407" t="s">
        <v>98</v>
      </c>
      <c r="C523" s="406"/>
      <c r="D523" s="354" t="s">
        <v>546</v>
      </c>
      <c r="E523" s="346" t="s">
        <v>545</v>
      </c>
      <c r="F523" s="346" t="s">
        <v>538</v>
      </c>
      <c r="G523" s="346" t="s">
        <v>241</v>
      </c>
      <c r="H523" s="346" t="s">
        <v>541</v>
      </c>
      <c r="I523" s="401">
        <f>SUM(J523:L523)</f>
        <v>0</v>
      </c>
      <c r="J523" s="400">
        <v>0</v>
      </c>
      <c r="K523" s="400" t="s">
        <v>447</v>
      </c>
      <c r="L523" s="400" t="s">
        <v>447</v>
      </c>
      <c r="M523" s="401">
        <f>SUM(N523:P523)</f>
        <v>0</v>
      </c>
      <c r="N523" s="400">
        <v>0</v>
      </c>
      <c r="O523" s="400" t="s">
        <v>447</v>
      </c>
      <c r="P523" s="400" t="s">
        <v>447</v>
      </c>
      <c r="Q523" s="401">
        <f>SUM(R523:T523)</f>
        <v>0</v>
      </c>
      <c r="R523" s="400">
        <v>0</v>
      </c>
      <c r="S523" s="400" t="s">
        <v>447</v>
      </c>
      <c r="T523" s="400" t="s">
        <v>447</v>
      </c>
      <c r="U523" s="400" t="s">
        <v>458</v>
      </c>
      <c r="V523" s="400" t="s">
        <v>458</v>
      </c>
      <c r="W523" s="400" t="s">
        <v>458</v>
      </c>
      <c r="X523" s="400" t="s">
        <v>458</v>
      </c>
    </row>
    <row r="524" spans="1:24" ht="15">
      <c r="A524" s="340"/>
      <c r="B524" s="405"/>
      <c r="C524" s="404"/>
      <c r="D524" s="351"/>
      <c r="E524" s="346" t="s">
        <v>545</v>
      </c>
      <c r="F524" s="346" t="s">
        <v>538</v>
      </c>
      <c r="G524" s="346" t="s">
        <v>241</v>
      </c>
      <c r="H524" s="346" t="s">
        <v>291</v>
      </c>
      <c r="I524" s="401">
        <f>SUM(J524:L524)</f>
        <v>0</v>
      </c>
      <c r="J524" s="399">
        <v>0</v>
      </c>
      <c r="K524" s="399" t="s">
        <v>447</v>
      </c>
      <c r="L524" s="399">
        <v>0</v>
      </c>
      <c r="M524" s="401">
        <f>SUM(N524:P524)</f>
        <v>0</v>
      </c>
      <c r="N524" s="399">
        <v>0</v>
      </c>
      <c r="O524" s="399" t="s">
        <v>447</v>
      </c>
      <c r="P524" s="399">
        <v>0</v>
      </c>
      <c r="Q524" s="401">
        <f>SUM(R524:T524)</f>
        <v>0</v>
      </c>
      <c r="R524" s="399">
        <v>0</v>
      </c>
      <c r="S524" s="399" t="s">
        <v>447</v>
      </c>
      <c r="T524" s="399">
        <v>0</v>
      </c>
      <c r="U524" s="400" t="s">
        <v>458</v>
      </c>
      <c r="V524" s="399" t="s">
        <v>458</v>
      </c>
      <c r="W524" s="399" t="s">
        <v>458</v>
      </c>
      <c r="X524" s="399" t="s">
        <v>458</v>
      </c>
    </row>
    <row r="525" spans="1:24" ht="15">
      <c r="A525" s="340"/>
      <c r="B525" s="403"/>
      <c r="C525" s="402"/>
      <c r="D525" s="348"/>
      <c r="E525" s="346" t="s">
        <v>545</v>
      </c>
      <c r="F525" s="346" t="s">
        <v>538</v>
      </c>
      <c r="G525" s="346" t="s">
        <v>241</v>
      </c>
      <c r="H525" s="346" t="s">
        <v>540</v>
      </c>
      <c r="I525" s="401">
        <f>SUM(J525:L525)</f>
        <v>0</v>
      </c>
      <c r="J525" s="399">
        <v>0</v>
      </c>
      <c r="K525" s="399" t="s">
        <v>447</v>
      </c>
      <c r="L525" s="399" t="s">
        <v>447</v>
      </c>
      <c r="M525" s="401">
        <f>SUM(N525:P525)</f>
        <v>0</v>
      </c>
      <c r="N525" s="399">
        <v>0</v>
      </c>
      <c r="O525" s="399" t="s">
        <v>447</v>
      </c>
      <c r="P525" s="399" t="s">
        <v>447</v>
      </c>
      <c r="Q525" s="401">
        <f>SUM(R525:T525)</f>
        <v>0</v>
      </c>
      <c r="R525" s="399">
        <v>0</v>
      </c>
      <c r="S525" s="399" t="s">
        <v>447</v>
      </c>
      <c r="T525" s="399" t="s">
        <v>447</v>
      </c>
      <c r="U525" s="400" t="s">
        <v>458</v>
      </c>
      <c r="V525" s="399" t="s">
        <v>458</v>
      </c>
      <c r="W525" s="399" t="s">
        <v>458</v>
      </c>
      <c r="X525" s="399" t="s">
        <v>458</v>
      </c>
    </row>
    <row r="526" spans="1:24" ht="15">
      <c r="A526" s="340"/>
      <c r="B526" s="417" t="s">
        <v>97</v>
      </c>
      <c r="C526" s="416"/>
      <c r="D526" s="415" t="s">
        <v>544</v>
      </c>
      <c r="E526" s="408" t="s">
        <v>241</v>
      </c>
      <c r="F526" s="408" t="s">
        <v>538</v>
      </c>
      <c r="G526" s="408" t="s">
        <v>241</v>
      </c>
      <c r="H526" s="408" t="s">
        <v>541</v>
      </c>
      <c r="I526" s="401">
        <f>SUM(J526:L526)</f>
        <v>881377.65</v>
      </c>
      <c r="J526" s="401">
        <v>881377.65</v>
      </c>
      <c r="K526" s="401" t="s">
        <v>447</v>
      </c>
      <c r="L526" s="401" t="s">
        <v>447</v>
      </c>
      <c r="M526" s="401">
        <f>SUM(N526:P526)</f>
        <v>0</v>
      </c>
      <c r="N526" s="401">
        <v>0</v>
      </c>
      <c r="O526" s="401" t="s">
        <v>447</v>
      </c>
      <c r="P526" s="401" t="s">
        <v>447</v>
      </c>
      <c r="Q526" s="401">
        <f>SUM(R526:T526)</f>
        <v>0</v>
      </c>
      <c r="R526" s="401">
        <v>0</v>
      </c>
      <c r="S526" s="401" t="s">
        <v>447</v>
      </c>
      <c r="T526" s="401" t="s">
        <v>447</v>
      </c>
      <c r="U526" s="400" t="s">
        <v>458</v>
      </c>
      <c r="V526" s="401" t="s">
        <v>458</v>
      </c>
      <c r="W526" s="401" t="s">
        <v>458</v>
      </c>
      <c r="X526" s="401" t="s">
        <v>458</v>
      </c>
    </row>
    <row r="527" spans="1:24" ht="15">
      <c r="A527" s="340"/>
      <c r="B527" s="414"/>
      <c r="C527" s="413"/>
      <c r="D527" s="412"/>
      <c r="E527" s="408" t="s">
        <v>241</v>
      </c>
      <c r="F527" s="408" t="s">
        <v>538</v>
      </c>
      <c r="G527" s="408" t="s">
        <v>241</v>
      </c>
      <c r="H527" s="408" t="s">
        <v>291</v>
      </c>
      <c r="I527" s="401">
        <f>SUM(J527:L527)</f>
        <v>0</v>
      </c>
      <c r="J527" s="401" t="s">
        <v>447</v>
      </c>
      <c r="K527" s="401" t="s">
        <v>447</v>
      </c>
      <c r="L527" s="401" t="s">
        <v>447</v>
      </c>
      <c r="M527" s="401">
        <f>SUM(N527:P527)</f>
        <v>0</v>
      </c>
      <c r="N527" s="401" t="s">
        <v>447</v>
      </c>
      <c r="O527" s="401" t="s">
        <v>447</v>
      </c>
      <c r="P527" s="401" t="s">
        <v>447</v>
      </c>
      <c r="Q527" s="401">
        <f>SUM(R527:T527)</f>
        <v>0</v>
      </c>
      <c r="R527" s="401" t="s">
        <v>447</v>
      </c>
      <c r="S527" s="401" t="s">
        <v>447</v>
      </c>
      <c r="T527" s="401" t="s">
        <v>447</v>
      </c>
      <c r="U527" s="400" t="s">
        <v>458</v>
      </c>
      <c r="V527" s="401" t="s">
        <v>458</v>
      </c>
      <c r="W527" s="401" t="s">
        <v>458</v>
      </c>
      <c r="X527" s="401" t="s">
        <v>458</v>
      </c>
    </row>
    <row r="528" spans="1:24" ht="15">
      <c r="A528" s="340"/>
      <c r="B528" s="414"/>
      <c r="C528" s="413"/>
      <c r="D528" s="412"/>
      <c r="E528" s="408" t="s">
        <v>241</v>
      </c>
      <c r="F528" s="408" t="s">
        <v>538</v>
      </c>
      <c r="G528" s="408" t="s">
        <v>241</v>
      </c>
      <c r="H528" s="408" t="s">
        <v>540</v>
      </c>
      <c r="I528" s="401">
        <f>SUM(J528:L528)</f>
        <v>0</v>
      </c>
      <c r="J528" s="401" t="s">
        <v>447</v>
      </c>
      <c r="K528" s="401" t="s">
        <v>447</v>
      </c>
      <c r="L528" s="401" t="s">
        <v>447</v>
      </c>
      <c r="M528" s="401">
        <f>SUM(N528:P528)</f>
        <v>0</v>
      </c>
      <c r="N528" s="401" t="s">
        <v>447</v>
      </c>
      <c r="O528" s="401" t="s">
        <v>447</v>
      </c>
      <c r="P528" s="401" t="s">
        <v>447</v>
      </c>
      <c r="Q528" s="401">
        <f>SUM(R528:T528)</f>
        <v>0</v>
      </c>
      <c r="R528" s="401" t="s">
        <v>447</v>
      </c>
      <c r="S528" s="401" t="s">
        <v>447</v>
      </c>
      <c r="T528" s="401" t="s">
        <v>447</v>
      </c>
      <c r="U528" s="400" t="s">
        <v>458</v>
      </c>
      <c r="V528" s="401" t="s">
        <v>458</v>
      </c>
      <c r="W528" s="401" t="s">
        <v>458</v>
      </c>
      <c r="X528" s="401" t="s">
        <v>458</v>
      </c>
    </row>
    <row r="529" spans="1:24" ht="15">
      <c r="A529" s="340"/>
      <c r="B529" s="414"/>
      <c r="C529" s="413"/>
      <c r="D529" s="412"/>
      <c r="E529" s="408" t="s">
        <v>241</v>
      </c>
      <c r="F529" s="408" t="s">
        <v>538</v>
      </c>
      <c r="G529" s="408" t="s">
        <v>241</v>
      </c>
      <c r="H529" s="408" t="s">
        <v>519</v>
      </c>
      <c r="I529" s="401">
        <f>SUM(J529:L529)</f>
        <v>0</v>
      </c>
      <c r="J529" s="401" t="s">
        <v>447</v>
      </c>
      <c r="K529" s="401" t="s">
        <v>447</v>
      </c>
      <c r="L529" s="401" t="s">
        <v>447</v>
      </c>
      <c r="M529" s="401">
        <f>SUM(N529:P529)</f>
        <v>0</v>
      </c>
      <c r="N529" s="401" t="s">
        <v>447</v>
      </c>
      <c r="O529" s="401" t="s">
        <v>447</v>
      </c>
      <c r="P529" s="401" t="s">
        <v>447</v>
      </c>
      <c r="Q529" s="401">
        <f>SUM(R529:T529)</f>
        <v>0</v>
      </c>
      <c r="R529" s="401" t="s">
        <v>447</v>
      </c>
      <c r="S529" s="401" t="s">
        <v>447</v>
      </c>
      <c r="T529" s="401" t="s">
        <v>447</v>
      </c>
      <c r="U529" s="400" t="s">
        <v>458</v>
      </c>
      <c r="V529" s="401" t="s">
        <v>458</v>
      </c>
      <c r="W529" s="401" t="s">
        <v>458</v>
      </c>
      <c r="X529" s="401" t="s">
        <v>458</v>
      </c>
    </row>
    <row r="530" spans="1:24" ht="15">
      <c r="A530" s="340"/>
      <c r="B530" s="414"/>
      <c r="C530" s="413"/>
      <c r="D530" s="412"/>
      <c r="E530" s="408" t="s">
        <v>241</v>
      </c>
      <c r="F530" s="408" t="s">
        <v>538</v>
      </c>
      <c r="G530" s="408" t="s">
        <v>241</v>
      </c>
      <c r="H530" s="408" t="s">
        <v>518</v>
      </c>
      <c r="I530" s="401">
        <f>SUM(J530:L530)</f>
        <v>0</v>
      </c>
      <c r="J530" s="401" t="s">
        <v>447</v>
      </c>
      <c r="K530" s="401" t="s">
        <v>447</v>
      </c>
      <c r="L530" s="401" t="s">
        <v>447</v>
      </c>
      <c r="M530" s="401">
        <f>SUM(N530:P530)</f>
        <v>0</v>
      </c>
      <c r="N530" s="401" t="s">
        <v>447</v>
      </c>
      <c r="O530" s="401" t="s">
        <v>447</v>
      </c>
      <c r="P530" s="401" t="s">
        <v>447</v>
      </c>
      <c r="Q530" s="401">
        <f>SUM(R530:T530)</f>
        <v>0</v>
      </c>
      <c r="R530" s="401" t="s">
        <v>447</v>
      </c>
      <c r="S530" s="401" t="s">
        <v>447</v>
      </c>
      <c r="T530" s="401" t="s">
        <v>447</v>
      </c>
      <c r="U530" s="400" t="s">
        <v>458</v>
      </c>
      <c r="V530" s="401" t="s">
        <v>458</v>
      </c>
      <c r="W530" s="401" t="s">
        <v>458</v>
      </c>
      <c r="X530" s="401" t="s">
        <v>458</v>
      </c>
    </row>
    <row r="531" spans="1:24" ht="15">
      <c r="A531" s="340"/>
      <c r="B531" s="414"/>
      <c r="C531" s="413"/>
      <c r="D531" s="412"/>
      <c r="E531" s="408" t="s">
        <v>241</v>
      </c>
      <c r="F531" s="408" t="s">
        <v>538</v>
      </c>
      <c r="G531" s="408" t="s">
        <v>241</v>
      </c>
      <c r="H531" s="408" t="s">
        <v>367</v>
      </c>
      <c r="I531" s="401">
        <f>SUM(J531:L531)</f>
        <v>881377.65</v>
      </c>
      <c r="J531" s="401">
        <v>881377.65</v>
      </c>
      <c r="K531" s="401" t="s">
        <v>447</v>
      </c>
      <c r="L531" s="401" t="s">
        <v>447</v>
      </c>
      <c r="M531" s="401">
        <f>SUM(N531:P531)</f>
        <v>0</v>
      </c>
      <c r="N531" s="401">
        <v>0</v>
      </c>
      <c r="O531" s="401" t="s">
        <v>447</v>
      </c>
      <c r="P531" s="401" t="s">
        <v>447</v>
      </c>
      <c r="Q531" s="401">
        <f>SUM(R531:T531)</f>
        <v>0</v>
      </c>
      <c r="R531" s="401">
        <v>0</v>
      </c>
      <c r="S531" s="401" t="s">
        <v>447</v>
      </c>
      <c r="T531" s="401" t="s">
        <v>447</v>
      </c>
      <c r="U531" s="400" t="s">
        <v>458</v>
      </c>
      <c r="V531" s="401" t="s">
        <v>458</v>
      </c>
      <c r="W531" s="401" t="s">
        <v>458</v>
      </c>
      <c r="X531" s="401" t="s">
        <v>458</v>
      </c>
    </row>
    <row r="532" spans="1:24" ht="15">
      <c r="A532" s="340"/>
      <c r="B532" s="414"/>
      <c r="C532" s="413"/>
      <c r="D532" s="412"/>
      <c r="E532" s="408" t="s">
        <v>241</v>
      </c>
      <c r="F532" s="408" t="s">
        <v>538</v>
      </c>
      <c r="G532" s="408" t="s">
        <v>241</v>
      </c>
      <c r="H532" s="408" t="s">
        <v>366</v>
      </c>
      <c r="I532" s="401">
        <f>SUM(J532:L532)</f>
        <v>0</v>
      </c>
      <c r="J532" s="401">
        <v>0</v>
      </c>
      <c r="K532" s="401" t="s">
        <v>447</v>
      </c>
      <c r="L532" s="401" t="s">
        <v>447</v>
      </c>
      <c r="M532" s="401">
        <f>SUM(N532:P532)</f>
        <v>0</v>
      </c>
      <c r="N532" s="401">
        <v>0</v>
      </c>
      <c r="O532" s="401" t="s">
        <v>447</v>
      </c>
      <c r="P532" s="401" t="s">
        <v>447</v>
      </c>
      <c r="Q532" s="401">
        <f>SUM(R532:T532)</f>
        <v>0</v>
      </c>
      <c r="R532" s="401">
        <v>0</v>
      </c>
      <c r="S532" s="401" t="s">
        <v>447</v>
      </c>
      <c r="T532" s="401" t="s">
        <v>447</v>
      </c>
      <c r="U532" s="400" t="s">
        <v>458</v>
      </c>
      <c r="V532" s="401" t="s">
        <v>458</v>
      </c>
      <c r="W532" s="401" t="s">
        <v>458</v>
      </c>
      <c r="X532" s="401" t="s">
        <v>458</v>
      </c>
    </row>
    <row r="533" spans="1:24" ht="15">
      <c r="A533" s="340"/>
      <c r="B533" s="411"/>
      <c r="C533" s="410"/>
      <c r="D533" s="409"/>
      <c r="E533" s="408" t="s">
        <v>241</v>
      </c>
      <c r="F533" s="408" t="s">
        <v>538</v>
      </c>
      <c r="G533" s="408" t="s">
        <v>241</v>
      </c>
      <c r="H533" s="408" t="s">
        <v>365</v>
      </c>
      <c r="I533" s="401">
        <f>SUM(J533:L533)</f>
        <v>0</v>
      </c>
      <c r="J533" s="401" t="s">
        <v>447</v>
      </c>
      <c r="K533" s="401" t="s">
        <v>447</v>
      </c>
      <c r="L533" s="401" t="s">
        <v>447</v>
      </c>
      <c r="M533" s="401">
        <f>SUM(N533:P533)</f>
        <v>0</v>
      </c>
      <c r="N533" s="401" t="s">
        <v>447</v>
      </c>
      <c r="O533" s="401" t="s">
        <v>447</v>
      </c>
      <c r="P533" s="401" t="s">
        <v>447</v>
      </c>
      <c r="Q533" s="401">
        <f>SUM(R533:T533)</f>
        <v>0</v>
      </c>
      <c r="R533" s="401" t="s">
        <v>447</v>
      </c>
      <c r="S533" s="401" t="s">
        <v>447</v>
      </c>
      <c r="T533" s="401" t="s">
        <v>447</v>
      </c>
      <c r="U533" s="400" t="s">
        <v>458</v>
      </c>
      <c r="V533" s="401" t="s">
        <v>458</v>
      </c>
      <c r="W533" s="401" t="s">
        <v>458</v>
      </c>
      <c r="X533" s="401" t="s">
        <v>458</v>
      </c>
    </row>
    <row r="534" spans="1:24" ht="15" customHeight="1">
      <c r="A534" s="340"/>
      <c r="B534" s="407" t="s">
        <v>543</v>
      </c>
      <c r="C534" s="406"/>
      <c r="D534" s="354" t="s">
        <v>542</v>
      </c>
      <c r="E534" s="346" t="s">
        <v>539</v>
      </c>
      <c r="F534" s="346" t="s">
        <v>538</v>
      </c>
      <c r="G534" s="346" t="s">
        <v>241</v>
      </c>
      <c r="H534" s="346" t="s">
        <v>541</v>
      </c>
      <c r="I534" s="401">
        <f>SUM(J534:L534)</f>
        <v>881377.65</v>
      </c>
      <c r="J534" s="400">
        <v>881377.65</v>
      </c>
      <c r="K534" s="400" t="s">
        <v>447</v>
      </c>
      <c r="L534" s="400" t="s">
        <v>447</v>
      </c>
      <c r="M534" s="401">
        <f>SUM(N534:P534)</f>
        <v>0</v>
      </c>
      <c r="N534" s="400">
        <v>0</v>
      </c>
      <c r="O534" s="400" t="s">
        <v>447</v>
      </c>
      <c r="P534" s="400" t="s">
        <v>447</v>
      </c>
      <c r="Q534" s="401">
        <f>SUM(R534:T534)</f>
        <v>0</v>
      </c>
      <c r="R534" s="400">
        <v>0</v>
      </c>
      <c r="S534" s="400" t="s">
        <v>447</v>
      </c>
      <c r="T534" s="400" t="s">
        <v>447</v>
      </c>
      <c r="U534" s="400" t="s">
        <v>458</v>
      </c>
      <c r="V534" s="399" t="s">
        <v>458</v>
      </c>
      <c r="W534" s="399" t="s">
        <v>458</v>
      </c>
      <c r="X534" s="399" t="s">
        <v>458</v>
      </c>
    </row>
    <row r="535" spans="1:24" ht="15">
      <c r="A535" s="340"/>
      <c r="B535" s="405"/>
      <c r="C535" s="404"/>
      <c r="D535" s="351"/>
      <c r="E535" s="346" t="s">
        <v>539</v>
      </c>
      <c r="F535" s="346" t="s">
        <v>538</v>
      </c>
      <c r="G535" s="346" t="s">
        <v>241</v>
      </c>
      <c r="H535" s="346" t="s">
        <v>291</v>
      </c>
      <c r="I535" s="401">
        <f>SUM(J535:L535)</f>
        <v>0</v>
      </c>
      <c r="J535" s="399" t="s">
        <v>447</v>
      </c>
      <c r="K535" s="399" t="s">
        <v>447</v>
      </c>
      <c r="L535" s="399" t="s">
        <v>447</v>
      </c>
      <c r="M535" s="401">
        <f>SUM(N535:P535)</f>
        <v>0</v>
      </c>
      <c r="N535" s="399" t="s">
        <v>447</v>
      </c>
      <c r="O535" s="399" t="s">
        <v>447</v>
      </c>
      <c r="P535" s="399" t="s">
        <v>447</v>
      </c>
      <c r="Q535" s="401">
        <f>SUM(R535:T535)</f>
        <v>0</v>
      </c>
      <c r="R535" s="399" t="s">
        <v>447</v>
      </c>
      <c r="S535" s="399" t="s">
        <v>447</v>
      </c>
      <c r="T535" s="399" t="s">
        <v>447</v>
      </c>
      <c r="U535" s="400" t="s">
        <v>458</v>
      </c>
      <c r="V535" s="399" t="s">
        <v>458</v>
      </c>
      <c r="W535" s="399" t="s">
        <v>458</v>
      </c>
      <c r="X535" s="399" t="s">
        <v>458</v>
      </c>
    </row>
    <row r="536" spans="1:24" ht="15">
      <c r="A536" s="340"/>
      <c r="B536" s="405"/>
      <c r="C536" s="404"/>
      <c r="D536" s="351"/>
      <c r="E536" s="346" t="s">
        <v>539</v>
      </c>
      <c r="F536" s="346" t="s">
        <v>538</v>
      </c>
      <c r="G536" s="346" t="s">
        <v>241</v>
      </c>
      <c r="H536" s="346" t="s">
        <v>540</v>
      </c>
      <c r="I536" s="401">
        <f>SUM(J536:L536)</f>
        <v>0</v>
      </c>
      <c r="J536" s="399" t="s">
        <v>447</v>
      </c>
      <c r="K536" s="399" t="s">
        <v>447</v>
      </c>
      <c r="L536" s="399" t="s">
        <v>447</v>
      </c>
      <c r="M536" s="401">
        <f>SUM(N536:P536)</f>
        <v>0</v>
      </c>
      <c r="N536" s="399" t="s">
        <v>447</v>
      </c>
      <c r="O536" s="399" t="s">
        <v>447</v>
      </c>
      <c r="P536" s="399" t="s">
        <v>447</v>
      </c>
      <c r="Q536" s="401">
        <f>SUM(R536:T536)</f>
        <v>0</v>
      </c>
      <c r="R536" s="399" t="s">
        <v>447</v>
      </c>
      <c r="S536" s="399" t="s">
        <v>447</v>
      </c>
      <c r="T536" s="399" t="s">
        <v>447</v>
      </c>
      <c r="U536" s="400" t="s">
        <v>458</v>
      </c>
      <c r="V536" s="399" t="s">
        <v>458</v>
      </c>
      <c r="W536" s="399" t="s">
        <v>458</v>
      </c>
      <c r="X536" s="399" t="s">
        <v>458</v>
      </c>
    </row>
    <row r="537" spans="1:24" ht="15">
      <c r="A537" s="340"/>
      <c r="B537" s="405"/>
      <c r="C537" s="404"/>
      <c r="D537" s="351"/>
      <c r="E537" s="346" t="s">
        <v>539</v>
      </c>
      <c r="F537" s="346" t="s">
        <v>538</v>
      </c>
      <c r="G537" s="346" t="s">
        <v>241</v>
      </c>
      <c r="H537" s="346" t="s">
        <v>519</v>
      </c>
      <c r="I537" s="401">
        <f>SUM(J537:L537)</f>
        <v>0</v>
      </c>
      <c r="J537" s="399" t="s">
        <v>447</v>
      </c>
      <c r="K537" s="399" t="s">
        <v>447</v>
      </c>
      <c r="L537" s="399" t="s">
        <v>447</v>
      </c>
      <c r="M537" s="401">
        <f>SUM(N537:P537)</f>
        <v>0</v>
      </c>
      <c r="N537" s="399" t="s">
        <v>447</v>
      </c>
      <c r="O537" s="399"/>
      <c r="P537" s="399" t="s">
        <v>447</v>
      </c>
      <c r="Q537" s="401">
        <f>SUM(R537:T537)</f>
        <v>0</v>
      </c>
      <c r="R537" s="399" t="s">
        <v>447</v>
      </c>
      <c r="S537" s="399" t="s">
        <v>447</v>
      </c>
      <c r="T537" s="399" t="s">
        <v>447</v>
      </c>
      <c r="U537" s="400" t="s">
        <v>458</v>
      </c>
      <c r="V537" s="399" t="s">
        <v>458</v>
      </c>
      <c r="W537" s="399" t="s">
        <v>458</v>
      </c>
      <c r="X537" s="399" t="s">
        <v>458</v>
      </c>
    </row>
    <row r="538" spans="1:24" ht="15">
      <c r="A538" s="340"/>
      <c r="B538" s="405"/>
      <c r="C538" s="404"/>
      <c r="D538" s="351"/>
      <c r="E538" s="346" t="s">
        <v>539</v>
      </c>
      <c r="F538" s="346" t="s">
        <v>538</v>
      </c>
      <c r="G538" s="346" t="s">
        <v>241</v>
      </c>
      <c r="H538" s="346" t="s">
        <v>518</v>
      </c>
      <c r="I538" s="401">
        <f>SUM(J538:L538)</f>
        <v>0</v>
      </c>
      <c r="J538" s="399" t="s">
        <v>447</v>
      </c>
      <c r="K538" s="399" t="s">
        <v>447</v>
      </c>
      <c r="L538" s="399" t="s">
        <v>447</v>
      </c>
      <c r="M538" s="401">
        <f>SUM(N538:P538)</f>
        <v>0</v>
      </c>
      <c r="N538" s="399" t="s">
        <v>447</v>
      </c>
      <c r="O538" s="399" t="s">
        <v>447</v>
      </c>
      <c r="P538" s="399" t="s">
        <v>447</v>
      </c>
      <c r="Q538" s="401">
        <f>SUM(R538:T538)</f>
        <v>0</v>
      </c>
      <c r="R538" s="399" t="s">
        <v>447</v>
      </c>
      <c r="S538" s="399" t="s">
        <v>447</v>
      </c>
      <c r="T538" s="399" t="s">
        <v>447</v>
      </c>
      <c r="U538" s="400" t="s">
        <v>458</v>
      </c>
      <c r="V538" s="399" t="s">
        <v>458</v>
      </c>
      <c r="W538" s="399" t="s">
        <v>458</v>
      </c>
      <c r="X538" s="399" t="s">
        <v>458</v>
      </c>
    </row>
    <row r="539" spans="1:24" ht="15">
      <c r="A539" s="340"/>
      <c r="B539" s="405"/>
      <c r="C539" s="404"/>
      <c r="D539" s="351"/>
      <c r="E539" s="346" t="s">
        <v>539</v>
      </c>
      <c r="F539" s="346" t="s">
        <v>538</v>
      </c>
      <c r="G539" s="346" t="s">
        <v>241</v>
      </c>
      <c r="H539" s="346" t="s">
        <v>367</v>
      </c>
      <c r="I539" s="401">
        <f>SUM(J539:L539)</f>
        <v>881377.65</v>
      </c>
      <c r="J539" s="399">
        <v>881377.65</v>
      </c>
      <c r="K539" s="399" t="s">
        <v>447</v>
      </c>
      <c r="L539" s="399" t="s">
        <v>447</v>
      </c>
      <c r="M539" s="401">
        <f>SUM(N539:P539)</f>
        <v>0</v>
      </c>
      <c r="N539" s="399" t="s">
        <v>447</v>
      </c>
      <c r="O539" s="399" t="s">
        <v>447</v>
      </c>
      <c r="P539" s="399" t="s">
        <v>447</v>
      </c>
      <c r="Q539" s="401">
        <f>SUM(R539:T539)</f>
        <v>0</v>
      </c>
      <c r="R539" s="399" t="s">
        <v>447</v>
      </c>
      <c r="S539" s="399" t="s">
        <v>447</v>
      </c>
      <c r="T539" s="399" t="s">
        <v>447</v>
      </c>
      <c r="U539" s="400" t="s">
        <v>458</v>
      </c>
      <c r="V539" s="399" t="s">
        <v>458</v>
      </c>
      <c r="W539" s="399" t="s">
        <v>458</v>
      </c>
      <c r="X539" s="399" t="s">
        <v>458</v>
      </c>
    </row>
    <row r="540" spans="1:24" ht="15">
      <c r="A540" s="340"/>
      <c r="B540" s="405"/>
      <c r="C540" s="404"/>
      <c r="D540" s="351"/>
      <c r="E540" s="346" t="s">
        <v>539</v>
      </c>
      <c r="F540" s="346" t="s">
        <v>538</v>
      </c>
      <c r="G540" s="346" t="s">
        <v>241</v>
      </c>
      <c r="H540" s="346" t="s">
        <v>366</v>
      </c>
      <c r="I540" s="401">
        <f>SUM(J540:L540)</f>
        <v>0</v>
      </c>
      <c r="J540" s="399" t="s">
        <v>447</v>
      </c>
      <c r="K540" s="399" t="s">
        <v>447</v>
      </c>
      <c r="L540" s="399" t="s">
        <v>447</v>
      </c>
      <c r="M540" s="401">
        <f>SUM(N540:P540)</f>
        <v>0</v>
      </c>
      <c r="N540" s="399" t="s">
        <v>447</v>
      </c>
      <c r="O540" s="399" t="s">
        <v>447</v>
      </c>
      <c r="P540" s="399" t="s">
        <v>447</v>
      </c>
      <c r="Q540" s="401">
        <f>SUM(R540:T540)</f>
        <v>0</v>
      </c>
      <c r="R540" s="399" t="s">
        <v>447</v>
      </c>
      <c r="S540" s="399" t="s">
        <v>447</v>
      </c>
      <c r="T540" s="399" t="s">
        <v>447</v>
      </c>
      <c r="U540" s="400" t="s">
        <v>458</v>
      </c>
      <c r="V540" s="399" t="s">
        <v>458</v>
      </c>
      <c r="W540" s="399" t="s">
        <v>458</v>
      </c>
      <c r="X540" s="399" t="s">
        <v>458</v>
      </c>
    </row>
    <row r="541" spans="1:24" ht="15">
      <c r="A541" s="340"/>
      <c r="B541" s="403"/>
      <c r="C541" s="402"/>
      <c r="D541" s="348"/>
      <c r="E541" s="346" t="s">
        <v>539</v>
      </c>
      <c r="F541" s="346" t="s">
        <v>538</v>
      </c>
      <c r="G541" s="346" t="s">
        <v>241</v>
      </c>
      <c r="H541" s="346" t="s">
        <v>365</v>
      </c>
      <c r="I541" s="401">
        <f>SUM(J541:L541)</f>
        <v>0</v>
      </c>
      <c r="J541" s="399" t="s">
        <v>447</v>
      </c>
      <c r="K541" s="399" t="s">
        <v>447</v>
      </c>
      <c r="L541" s="399" t="s">
        <v>447</v>
      </c>
      <c r="M541" s="401">
        <f>SUM(N541:P541)</f>
        <v>0</v>
      </c>
      <c r="N541" s="399" t="s">
        <v>447</v>
      </c>
      <c r="O541" s="399" t="s">
        <v>447</v>
      </c>
      <c r="P541" s="399" t="s">
        <v>447</v>
      </c>
      <c r="Q541" s="401">
        <f>SUM(R541:T541)</f>
        <v>0</v>
      </c>
      <c r="R541" s="399" t="s">
        <v>447</v>
      </c>
      <c r="S541" s="399" t="s">
        <v>447</v>
      </c>
      <c r="T541" s="399" t="s">
        <v>447</v>
      </c>
      <c r="U541" s="400" t="s">
        <v>458</v>
      </c>
      <c r="V541" s="399" t="s">
        <v>458</v>
      </c>
      <c r="W541" s="399" t="s">
        <v>458</v>
      </c>
      <c r="X541" s="399" t="s">
        <v>458</v>
      </c>
    </row>
    <row r="544" spans="1:24" ht="15">
      <c r="A544" s="340"/>
      <c r="B544" s="398" t="s">
        <v>338</v>
      </c>
      <c r="C544" s="391"/>
      <c r="D544" s="391"/>
      <c r="E544" s="391"/>
      <c r="F544" s="391"/>
      <c r="G544" s="391"/>
      <c r="H544" s="391"/>
      <c r="I544" s="391"/>
      <c r="J544" s="391"/>
      <c r="K544" s="391"/>
      <c r="L544" s="391"/>
      <c r="M544" s="391"/>
      <c r="N544" s="391"/>
      <c r="O544" s="391"/>
      <c r="P544" s="340"/>
      <c r="Q544" s="340"/>
      <c r="R544" s="340"/>
      <c r="S544" s="340"/>
      <c r="T544" s="340"/>
      <c r="U544" s="340"/>
      <c r="V544" s="340"/>
      <c r="W544" s="340"/>
      <c r="X544" s="340"/>
    </row>
    <row r="545" spans="1:24" ht="15">
      <c r="A545" s="340"/>
      <c r="B545" s="392" t="s">
        <v>537</v>
      </c>
      <c r="C545" s="391"/>
      <c r="D545" s="391"/>
      <c r="E545" s="391"/>
      <c r="F545" s="391"/>
      <c r="G545" s="340"/>
      <c r="H545" s="340"/>
      <c r="I545" s="340"/>
      <c r="J545" s="340"/>
      <c r="K545" s="340"/>
      <c r="L545" s="340"/>
      <c r="M545" s="340"/>
      <c r="N545" s="340"/>
      <c r="O545" s="340"/>
      <c r="P545" s="340"/>
      <c r="Q545" s="340"/>
      <c r="R545" s="340"/>
      <c r="S545" s="340"/>
      <c r="T545" s="340"/>
      <c r="U545" s="340"/>
      <c r="V545" s="340"/>
      <c r="W545" s="340"/>
      <c r="X545" s="340"/>
    </row>
    <row r="546" spans="1:16" ht="15">
      <c r="A546" s="340"/>
      <c r="B546" s="390" t="s">
        <v>531</v>
      </c>
      <c r="C546" s="390" t="s">
        <v>263</v>
      </c>
      <c r="D546" s="390" t="s">
        <v>530</v>
      </c>
      <c r="E546" s="390" t="s">
        <v>529</v>
      </c>
      <c r="F546" s="390" t="s">
        <v>335</v>
      </c>
      <c r="G546" s="390" t="s">
        <v>528</v>
      </c>
      <c r="H546" s="389" t="s">
        <v>527</v>
      </c>
      <c r="I546" s="385" t="s">
        <v>526</v>
      </c>
      <c r="J546" s="388"/>
      <c r="K546" s="388"/>
      <c r="L546" s="388"/>
      <c r="M546" s="388"/>
      <c r="N546" s="388"/>
      <c r="O546" s="388"/>
      <c r="P546" s="384"/>
    </row>
    <row r="547" spans="1:16" ht="15">
      <c r="A547" s="340"/>
      <c r="B547" s="387"/>
      <c r="C547" s="387"/>
      <c r="D547" s="387"/>
      <c r="E547" s="387"/>
      <c r="F547" s="387"/>
      <c r="G547" s="387"/>
      <c r="H547" s="386"/>
      <c r="I547" s="385" t="s">
        <v>525</v>
      </c>
      <c r="J547" s="384"/>
      <c r="K547" s="385" t="s">
        <v>524</v>
      </c>
      <c r="L547" s="384"/>
      <c r="M547" s="385" t="s">
        <v>523</v>
      </c>
      <c r="N547" s="384"/>
      <c r="O547" s="383" t="s">
        <v>328</v>
      </c>
      <c r="P547" s="382"/>
    </row>
    <row r="548" spans="1:16" ht="15">
      <c r="A548" s="340"/>
      <c r="B548" s="381"/>
      <c r="C548" s="381"/>
      <c r="D548" s="381"/>
      <c r="E548" s="381"/>
      <c r="F548" s="381"/>
      <c r="G548" s="381"/>
      <c r="H548" s="380"/>
      <c r="I548" s="379" t="s">
        <v>522</v>
      </c>
      <c r="J548" s="378"/>
      <c r="K548" s="379" t="s">
        <v>521</v>
      </c>
      <c r="L548" s="378"/>
      <c r="M548" s="379" t="s">
        <v>520</v>
      </c>
      <c r="N548" s="378"/>
      <c r="O548" s="377"/>
      <c r="P548" s="376"/>
    </row>
    <row r="549" spans="1:16" ht="15">
      <c r="A549" s="340"/>
      <c r="B549" s="375" t="s">
        <v>515</v>
      </c>
      <c r="C549" s="375" t="s">
        <v>291</v>
      </c>
      <c r="D549" s="375" t="s">
        <v>284</v>
      </c>
      <c r="E549" s="375" t="s">
        <v>519</v>
      </c>
      <c r="F549" s="375" t="s">
        <v>518</v>
      </c>
      <c r="G549" s="375" t="s">
        <v>517</v>
      </c>
      <c r="H549" s="375" t="s">
        <v>516</v>
      </c>
      <c r="I549" s="374" t="s">
        <v>367</v>
      </c>
      <c r="J549" s="373"/>
      <c r="K549" s="374" t="s">
        <v>366</v>
      </c>
      <c r="L549" s="373"/>
      <c r="M549" s="374" t="s">
        <v>365</v>
      </c>
      <c r="N549" s="373"/>
      <c r="O549" s="374" t="s">
        <v>364</v>
      </c>
      <c r="P549" s="373"/>
    </row>
    <row r="550" spans="1:16" ht="15">
      <c r="A550" s="340"/>
      <c r="B550" s="360" t="s">
        <v>515</v>
      </c>
      <c r="C550" s="360" t="s">
        <v>327</v>
      </c>
      <c r="D550" s="359" t="s">
        <v>514</v>
      </c>
      <c r="E550" s="359" t="s">
        <v>458</v>
      </c>
      <c r="F550" s="359" t="s">
        <v>458</v>
      </c>
      <c r="G550" s="346" t="s">
        <v>453</v>
      </c>
      <c r="H550" s="346" t="s">
        <v>447</v>
      </c>
      <c r="I550" s="357" t="s">
        <v>447</v>
      </c>
      <c r="J550" s="356"/>
      <c r="K550" s="357" t="s">
        <v>447</v>
      </c>
      <c r="L550" s="356"/>
      <c r="M550" s="357" t="s">
        <v>447</v>
      </c>
      <c r="N550" s="356"/>
      <c r="O550" s="357" t="s">
        <v>447</v>
      </c>
      <c r="P550" s="356"/>
    </row>
    <row r="551" spans="1:16" ht="15" customHeight="1">
      <c r="A551" s="340"/>
      <c r="B551" s="355" t="s">
        <v>326</v>
      </c>
      <c r="C551" s="355" t="s">
        <v>513</v>
      </c>
      <c r="D551" s="354" t="s">
        <v>512</v>
      </c>
      <c r="E551" s="354" t="s">
        <v>458</v>
      </c>
      <c r="F551" s="346" t="s">
        <v>462</v>
      </c>
      <c r="G551" s="346" t="s">
        <v>453</v>
      </c>
      <c r="H551" s="346" t="s">
        <v>447</v>
      </c>
      <c r="I551" s="371" t="s">
        <v>447</v>
      </c>
      <c r="J551" s="370"/>
      <c r="K551" s="371" t="s">
        <v>447</v>
      </c>
      <c r="L551" s="370"/>
      <c r="M551" s="371" t="s">
        <v>447</v>
      </c>
      <c r="N551" s="370"/>
      <c r="O551" s="371" t="s">
        <v>447</v>
      </c>
      <c r="P551" s="370"/>
    </row>
    <row r="552" spans="1:16" ht="15">
      <c r="A552" s="340"/>
      <c r="B552" s="349"/>
      <c r="C552" s="349"/>
      <c r="D552" s="348"/>
      <c r="E552" s="348"/>
      <c r="F552" s="346" t="s">
        <v>454</v>
      </c>
      <c r="G552" s="346" t="s">
        <v>453</v>
      </c>
      <c r="H552" s="346" t="s">
        <v>447</v>
      </c>
      <c r="I552" s="371" t="s">
        <v>447</v>
      </c>
      <c r="J552" s="370"/>
      <c r="K552" s="371" t="s">
        <v>447</v>
      </c>
      <c r="L552" s="370"/>
      <c r="M552" s="371" t="s">
        <v>447</v>
      </c>
      <c r="N552" s="370"/>
      <c r="O552" s="371" t="s">
        <v>447</v>
      </c>
      <c r="P552" s="370"/>
    </row>
    <row r="553" spans="1:16" ht="15" customHeight="1">
      <c r="A553" s="340"/>
      <c r="B553" s="355" t="s">
        <v>324</v>
      </c>
      <c r="C553" s="355" t="s">
        <v>511</v>
      </c>
      <c r="D553" s="354" t="s">
        <v>510</v>
      </c>
      <c r="E553" s="354" t="s">
        <v>458</v>
      </c>
      <c r="F553" s="346" t="s">
        <v>462</v>
      </c>
      <c r="G553" s="346" t="s">
        <v>453</v>
      </c>
      <c r="H553" s="346" t="s">
        <v>447</v>
      </c>
      <c r="I553" s="371" t="s">
        <v>447</v>
      </c>
      <c r="J553" s="370"/>
      <c r="K553" s="371" t="s">
        <v>447</v>
      </c>
      <c r="L553" s="370"/>
      <c r="M553" s="371" t="s">
        <v>447</v>
      </c>
      <c r="N553" s="370"/>
      <c r="O553" s="371" t="s">
        <v>447</v>
      </c>
      <c r="P553" s="370"/>
    </row>
    <row r="554" spans="1:16" ht="15">
      <c r="A554" s="340"/>
      <c r="B554" s="349"/>
      <c r="C554" s="349"/>
      <c r="D554" s="348"/>
      <c r="E554" s="348"/>
      <c r="F554" s="346" t="s">
        <v>454</v>
      </c>
      <c r="G554" s="346" t="s">
        <v>453</v>
      </c>
      <c r="H554" s="346" t="s">
        <v>447</v>
      </c>
      <c r="I554" s="371"/>
      <c r="J554" s="370"/>
      <c r="K554" s="371" t="s">
        <v>447</v>
      </c>
      <c r="L554" s="370"/>
      <c r="M554" s="371" t="s">
        <v>447</v>
      </c>
      <c r="N554" s="370"/>
      <c r="O554" s="371" t="s">
        <v>447</v>
      </c>
      <c r="P554" s="370"/>
    </row>
    <row r="555" spans="1:16" ht="15">
      <c r="A555" s="340"/>
      <c r="B555" s="355" t="s">
        <v>322</v>
      </c>
      <c r="C555" s="355" t="s">
        <v>509</v>
      </c>
      <c r="D555" s="354" t="s">
        <v>508</v>
      </c>
      <c r="E555" s="354" t="s">
        <v>458</v>
      </c>
      <c r="F555" s="346" t="s">
        <v>462</v>
      </c>
      <c r="G555" s="346" t="s">
        <v>453</v>
      </c>
      <c r="H555" s="346" t="s">
        <v>447</v>
      </c>
      <c r="I555" s="357" t="s">
        <v>447</v>
      </c>
      <c r="J555" s="356"/>
      <c r="K555" s="357" t="s">
        <v>447</v>
      </c>
      <c r="L555" s="356"/>
      <c r="M555" s="357" t="s">
        <v>447</v>
      </c>
      <c r="N555" s="356"/>
      <c r="O555" s="357" t="s">
        <v>447</v>
      </c>
      <c r="P555" s="356"/>
    </row>
    <row r="556" spans="1:16" ht="15">
      <c r="A556" s="340"/>
      <c r="B556" s="349"/>
      <c r="C556" s="349"/>
      <c r="D556" s="348"/>
      <c r="E556" s="348"/>
      <c r="F556" s="372" t="s">
        <v>454</v>
      </c>
      <c r="G556" s="346" t="s">
        <v>453</v>
      </c>
      <c r="H556" s="346" t="s">
        <v>447</v>
      </c>
      <c r="I556" s="357" t="s">
        <v>447</v>
      </c>
      <c r="J556" s="356"/>
      <c r="K556" s="357" t="s">
        <v>447</v>
      </c>
      <c r="L556" s="356"/>
      <c r="M556" s="357" t="s">
        <v>447</v>
      </c>
      <c r="N556" s="356"/>
      <c r="O556" s="357" t="s">
        <v>447</v>
      </c>
      <c r="P556" s="356"/>
    </row>
    <row r="557" spans="1:16" ht="15">
      <c r="A557" s="340"/>
      <c r="B557" s="360" t="s">
        <v>320</v>
      </c>
      <c r="C557" s="360" t="s">
        <v>507</v>
      </c>
      <c r="D557" s="359" t="s">
        <v>506</v>
      </c>
      <c r="E557" s="359" t="s">
        <v>458</v>
      </c>
      <c r="F557" s="359" t="s">
        <v>458</v>
      </c>
      <c r="G557" s="346" t="s">
        <v>453</v>
      </c>
      <c r="H557" s="346" t="s">
        <v>447</v>
      </c>
      <c r="I557" s="357" t="s">
        <v>447</v>
      </c>
      <c r="J557" s="356"/>
      <c r="K557" s="357" t="s">
        <v>447</v>
      </c>
      <c r="L557" s="356"/>
      <c r="M557" s="357" t="s">
        <v>447</v>
      </c>
      <c r="N557" s="356"/>
      <c r="O557" s="357" t="s">
        <v>447</v>
      </c>
      <c r="P557" s="356"/>
    </row>
    <row r="558" spans="1:16" ht="15">
      <c r="A558" s="340"/>
      <c r="B558" s="354" t="s">
        <v>318</v>
      </c>
      <c r="C558" s="355" t="s">
        <v>486</v>
      </c>
      <c r="D558" s="354" t="s">
        <v>314</v>
      </c>
      <c r="E558" s="354" t="s">
        <v>458</v>
      </c>
      <c r="F558" s="353" t="s">
        <v>462</v>
      </c>
      <c r="G558" s="346" t="s">
        <v>453</v>
      </c>
      <c r="H558" s="346" t="s">
        <v>447</v>
      </c>
      <c r="I558" s="345">
        <v>0</v>
      </c>
      <c r="J558" s="344"/>
      <c r="K558" s="345">
        <v>0</v>
      </c>
      <c r="L558" s="344"/>
      <c r="M558" s="345">
        <v>0</v>
      </c>
      <c r="N558" s="344"/>
      <c r="O558" s="345">
        <v>0</v>
      </c>
      <c r="P558" s="344"/>
    </row>
    <row r="559" spans="1:16" ht="15">
      <c r="A559" s="340"/>
      <c r="B559" s="351"/>
      <c r="C559" s="352"/>
      <c r="D559" s="351"/>
      <c r="E559" s="351"/>
      <c r="F559" s="350"/>
      <c r="G559" s="346" t="s">
        <v>452</v>
      </c>
      <c r="H559" s="346" t="s">
        <v>447</v>
      </c>
      <c r="I559" s="345" t="s">
        <v>447</v>
      </c>
      <c r="J559" s="344"/>
      <c r="K559" s="345" t="s">
        <v>447</v>
      </c>
      <c r="L559" s="344"/>
      <c r="M559" s="345" t="s">
        <v>447</v>
      </c>
      <c r="N559" s="344"/>
      <c r="O559" s="345" t="s">
        <v>447</v>
      </c>
      <c r="P559" s="344"/>
    </row>
    <row r="560" spans="1:16" ht="15">
      <c r="A560" s="340"/>
      <c r="B560" s="351"/>
      <c r="C560" s="352"/>
      <c r="D560" s="351"/>
      <c r="E560" s="351"/>
      <c r="F560" s="350"/>
      <c r="G560" s="346" t="s">
        <v>451</v>
      </c>
      <c r="H560" s="346" t="s">
        <v>447</v>
      </c>
      <c r="I560" s="345" t="s">
        <v>447</v>
      </c>
      <c r="J560" s="344"/>
      <c r="K560" s="345" t="s">
        <v>447</v>
      </c>
      <c r="L560" s="344"/>
      <c r="M560" s="345" t="s">
        <v>447</v>
      </c>
      <c r="N560" s="344"/>
      <c r="O560" s="345" t="s">
        <v>447</v>
      </c>
      <c r="P560" s="344"/>
    </row>
    <row r="561" spans="1:16" ht="15">
      <c r="A561" s="340"/>
      <c r="B561" s="351"/>
      <c r="C561" s="352"/>
      <c r="D561" s="351"/>
      <c r="E561" s="351"/>
      <c r="F561" s="350"/>
      <c r="G561" s="346" t="s">
        <v>450</v>
      </c>
      <c r="H561" s="346" t="s">
        <v>447</v>
      </c>
      <c r="I561" s="345" t="s">
        <v>447</v>
      </c>
      <c r="J561" s="344"/>
      <c r="K561" s="345" t="s">
        <v>447</v>
      </c>
      <c r="L561" s="344"/>
      <c r="M561" s="345" t="s">
        <v>447</v>
      </c>
      <c r="N561" s="344"/>
      <c r="O561" s="345" t="s">
        <v>447</v>
      </c>
      <c r="P561" s="344"/>
    </row>
    <row r="562" spans="1:16" ht="15">
      <c r="A562" s="340"/>
      <c r="B562" s="351"/>
      <c r="C562" s="352"/>
      <c r="D562" s="351"/>
      <c r="E562" s="351"/>
      <c r="F562" s="350"/>
      <c r="G562" s="346" t="s">
        <v>449</v>
      </c>
      <c r="H562" s="346" t="s">
        <v>447</v>
      </c>
      <c r="I562" s="345" t="s">
        <v>447</v>
      </c>
      <c r="J562" s="344"/>
      <c r="K562" s="345" t="s">
        <v>447</v>
      </c>
      <c r="L562" s="344"/>
      <c r="M562" s="345" t="s">
        <v>447</v>
      </c>
      <c r="N562" s="344"/>
      <c r="O562" s="345" t="s">
        <v>447</v>
      </c>
      <c r="P562" s="344"/>
    </row>
    <row r="563" spans="1:16" ht="15">
      <c r="A563" s="340"/>
      <c r="B563" s="348"/>
      <c r="C563" s="349"/>
      <c r="D563" s="348"/>
      <c r="E563" s="348"/>
      <c r="F563" s="347"/>
      <c r="G563" s="346" t="s">
        <v>448</v>
      </c>
      <c r="H563" s="346" t="s">
        <v>447</v>
      </c>
      <c r="I563" s="345" t="s">
        <v>447</v>
      </c>
      <c r="J563" s="344"/>
      <c r="K563" s="345" t="s">
        <v>447</v>
      </c>
      <c r="L563" s="344"/>
      <c r="M563" s="345" t="s">
        <v>447</v>
      </c>
      <c r="N563" s="344"/>
      <c r="O563" s="345" t="s">
        <v>447</v>
      </c>
      <c r="P563" s="344"/>
    </row>
    <row r="564" spans="1:16" ht="15">
      <c r="A564" s="340"/>
      <c r="B564" s="365" t="s">
        <v>317</v>
      </c>
      <c r="C564" s="365" t="s">
        <v>486</v>
      </c>
      <c r="D564" s="364" t="s">
        <v>505</v>
      </c>
      <c r="E564" s="364" t="s">
        <v>458</v>
      </c>
      <c r="F564" s="364" t="s">
        <v>462</v>
      </c>
      <c r="G564" s="363" t="s">
        <v>453</v>
      </c>
      <c r="H564" s="363" t="s">
        <v>447</v>
      </c>
      <c r="I564" s="362" t="s">
        <v>447</v>
      </c>
      <c r="J564" s="361"/>
      <c r="K564" s="362" t="s">
        <v>447</v>
      </c>
      <c r="L564" s="361"/>
      <c r="M564" s="362" t="s">
        <v>447</v>
      </c>
      <c r="N564" s="361"/>
      <c r="O564" s="362" t="s">
        <v>447</v>
      </c>
      <c r="P564" s="361"/>
    </row>
    <row r="565" spans="1:16" ht="15">
      <c r="A565" s="340"/>
      <c r="B565" s="354" t="s">
        <v>313</v>
      </c>
      <c r="C565" s="354" t="s">
        <v>504</v>
      </c>
      <c r="D565" s="354" t="s">
        <v>503</v>
      </c>
      <c r="E565" s="354" t="s">
        <v>458</v>
      </c>
      <c r="F565" s="353" t="s">
        <v>454</v>
      </c>
      <c r="G565" s="346" t="s">
        <v>453</v>
      </c>
      <c r="H565" s="346" t="s">
        <v>447</v>
      </c>
      <c r="I565" s="345">
        <v>0</v>
      </c>
      <c r="J565" s="344"/>
      <c r="K565" s="345">
        <v>0</v>
      </c>
      <c r="L565" s="344"/>
      <c r="M565" s="345">
        <v>0</v>
      </c>
      <c r="N565" s="344"/>
      <c r="O565" s="345">
        <v>0</v>
      </c>
      <c r="P565" s="344"/>
    </row>
    <row r="566" spans="1:16" ht="15">
      <c r="A566" s="340"/>
      <c r="B566" s="351"/>
      <c r="C566" s="351"/>
      <c r="D566" s="351"/>
      <c r="E566" s="351"/>
      <c r="F566" s="350"/>
      <c r="G566" s="346" t="s">
        <v>452</v>
      </c>
      <c r="H566" s="346" t="s">
        <v>447</v>
      </c>
      <c r="I566" s="345" t="s">
        <v>447</v>
      </c>
      <c r="J566" s="344"/>
      <c r="K566" s="345" t="s">
        <v>447</v>
      </c>
      <c r="L566" s="344"/>
      <c r="M566" s="345" t="s">
        <v>447</v>
      </c>
      <c r="N566" s="344"/>
      <c r="O566" s="345" t="s">
        <v>447</v>
      </c>
      <c r="P566" s="344"/>
    </row>
    <row r="567" spans="1:16" ht="15">
      <c r="A567" s="340"/>
      <c r="B567" s="351"/>
      <c r="C567" s="351"/>
      <c r="D567" s="351"/>
      <c r="E567" s="351"/>
      <c r="F567" s="350"/>
      <c r="G567" s="346" t="s">
        <v>451</v>
      </c>
      <c r="H567" s="346" t="s">
        <v>447</v>
      </c>
      <c r="I567" s="345" t="s">
        <v>447</v>
      </c>
      <c r="J567" s="344"/>
      <c r="K567" s="345" t="s">
        <v>447</v>
      </c>
      <c r="L567" s="344"/>
      <c r="M567" s="345" t="s">
        <v>447</v>
      </c>
      <c r="N567" s="344"/>
      <c r="O567" s="345" t="s">
        <v>447</v>
      </c>
      <c r="P567" s="344"/>
    </row>
    <row r="568" spans="1:16" ht="15">
      <c r="A568" s="340"/>
      <c r="B568" s="351"/>
      <c r="C568" s="351"/>
      <c r="D568" s="351"/>
      <c r="E568" s="351"/>
      <c r="F568" s="350"/>
      <c r="G568" s="346" t="s">
        <v>450</v>
      </c>
      <c r="H568" s="346" t="s">
        <v>447</v>
      </c>
      <c r="I568" s="345" t="s">
        <v>447</v>
      </c>
      <c r="J568" s="344"/>
      <c r="K568" s="345" t="s">
        <v>447</v>
      </c>
      <c r="L568" s="344"/>
      <c r="M568" s="345" t="s">
        <v>447</v>
      </c>
      <c r="N568" s="344"/>
      <c r="O568" s="345" t="s">
        <v>447</v>
      </c>
      <c r="P568" s="344"/>
    </row>
    <row r="569" spans="1:16" ht="15">
      <c r="A569" s="340"/>
      <c r="B569" s="351"/>
      <c r="C569" s="351"/>
      <c r="D569" s="351"/>
      <c r="E569" s="351"/>
      <c r="F569" s="350"/>
      <c r="G569" s="346" t="s">
        <v>449</v>
      </c>
      <c r="H569" s="346" t="s">
        <v>447</v>
      </c>
      <c r="I569" s="345" t="s">
        <v>447</v>
      </c>
      <c r="J569" s="344"/>
      <c r="K569" s="345" t="s">
        <v>447</v>
      </c>
      <c r="L569" s="344"/>
      <c r="M569" s="345" t="s">
        <v>447</v>
      </c>
      <c r="N569" s="344"/>
      <c r="O569" s="345" t="s">
        <v>447</v>
      </c>
      <c r="P569" s="344"/>
    </row>
    <row r="570" spans="1:16" ht="15">
      <c r="A570" s="340"/>
      <c r="B570" s="348"/>
      <c r="C570" s="348"/>
      <c r="D570" s="348"/>
      <c r="E570" s="348"/>
      <c r="F570" s="347"/>
      <c r="G570" s="346" t="s">
        <v>448</v>
      </c>
      <c r="H570" s="346" t="s">
        <v>447</v>
      </c>
      <c r="I570" s="345" t="s">
        <v>447</v>
      </c>
      <c r="J570" s="344"/>
      <c r="K570" s="345" t="s">
        <v>447</v>
      </c>
      <c r="L570" s="344"/>
      <c r="M570" s="345" t="s">
        <v>447</v>
      </c>
      <c r="N570" s="344"/>
      <c r="O570" s="345" t="s">
        <v>447</v>
      </c>
      <c r="P570" s="344"/>
    </row>
    <row r="571" spans="1:16" ht="15">
      <c r="A571" s="340"/>
      <c r="B571" s="360" t="s">
        <v>308</v>
      </c>
      <c r="C571" s="360" t="s">
        <v>502</v>
      </c>
      <c r="D571" s="359" t="s">
        <v>501</v>
      </c>
      <c r="E571" s="359" t="s">
        <v>458</v>
      </c>
      <c r="F571" s="358" t="s">
        <v>458</v>
      </c>
      <c r="G571" s="346" t="s">
        <v>453</v>
      </c>
      <c r="H571" s="346" t="s">
        <v>447</v>
      </c>
      <c r="I571" s="357" t="s">
        <v>447</v>
      </c>
      <c r="J571" s="356"/>
      <c r="K571" s="357" t="s">
        <v>447</v>
      </c>
      <c r="L571" s="356"/>
      <c r="M571" s="357" t="s">
        <v>447</v>
      </c>
      <c r="N571" s="356"/>
      <c r="O571" s="357" t="s">
        <v>447</v>
      </c>
      <c r="P571" s="356"/>
    </row>
    <row r="572" spans="1:16" ht="15">
      <c r="A572" s="340"/>
      <c r="B572" s="360" t="s">
        <v>306</v>
      </c>
      <c r="C572" s="360" t="s">
        <v>500</v>
      </c>
      <c r="D572" s="359" t="s">
        <v>499</v>
      </c>
      <c r="E572" s="359" t="s">
        <v>458</v>
      </c>
      <c r="F572" s="358" t="s">
        <v>458</v>
      </c>
      <c r="G572" s="346" t="s">
        <v>453</v>
      </c>
      <c r="H572" s="346" t="s">
        <v>447</v>
      </c>
      <c r="I572" s="357" t="s">
        <v>447</v>
      </c>
      <c r="J572" s="356"/>
      <c r="K572" s="357" t="s">
        <v>447</v>
      </c>
      <c r="L572" s="356"/>
      <c r="M572" s="357" t="s">
        <v>447</v>
      </c>
      <c r="N572" s="356"/>
      <c r="O572" s="357" t="s">
        <v>447</v>
      </c>
      <c r="P572" s="356"/>
    </row>
    <row r="573" spans="1:16" ht="15">
      <c r="A573" s="340"/>
      <c r="B573" s="355" t="s">
        <v>305</v>
      </c>
      <c r="C573" s="355" t="s">
        <v>475</v>
      </c>
      <c r="D573" s="354" t="s">
        <v>498</v>
      </c>
      <c r="E573" s="354" t="s">
        <v>458</v>
      </c>
      <c r="F573" s="353" t="s">
        <v>462</v>
      </c>
      <c r="G573" s="346" t="s">
        <v>453</v>
      </c>
      <c r="H573" s="346" t="s">
        <v>447</v>
      </c>
      <c r="I573" s="345" t="s">
        <v>447</v>
      </c>
      <c r="J573" s="344"/>
      <c r="K573" s="345" t="s">
        <v>447</v>
      </c>
      <c r="L573" s="344"/>
      <c r="M573" s="345" t="s">
        <v>447</v>
      </c>
      <c r="N573" s="344"/>
      <c r="O573" s="345" t="s">
        <v>447</v>
      </c>
      <c r="P573" s="344"/>
    </row>
    <row r="574" spans="1:16" ht="15">
      <c r="A574" s="340"/>
      <c r="B574" s="352"/>
      <c r="C574" s="352"/>
      <c r="D574" s="351"/>
      <c r="E574" s="351"/>
      <c r="F574" s="350"/>
      <c r="G574" s="346" t="s">
        <v>452</v>
      </c>
      <c r="H574" s="346" t="s">
        <v>447</v>
      </c>
      <c r="I574" s="345" t="s">
        <v>447</v>
      </c>
      <c r="J574" s="344"/>
      <c r="K574" s="345" t="s">
        <v>447</v>
      </c>
      <c r="L574" s="344"/>
      <c r="M574" s="345" t="s">
        <v>447</v>
      </c>
      <c r="N574" s="344"/>
      <c r="O574" s="345" t="s">
        <v>447</v>
      </c>
      <c r="P574" s="344"/>
    </row>
    <row r="575" spans="1:16" ht="15">
      <c r="A575" s="340"/>
      <c r="B575" s="352"/>
      <c r="C575" s="352"/>
      <c r="D575" s="351"/>
      <c r="E575" s="351"/>
      <c r="F575" s="350"/>
      <c r="G575" s="346" t="s">
        <v>451</v>
      </c>
      <c r="H575" s="346" t="s">
        <v>447</v>
      </c>
      <c r="I575" s="345" t="s">
        <v>447</v>
      </c>
      <c r="J575" s="344"/>
      <c r="K575" s="345" t="s">
        <v>447</v>
      </c>
      <c r="L575" s="344"/>
      <c r="M575" s="345" t="s">
        <v>447</v>
      </c>
      <c r="N575" s="344"/>
      <c r="O575" s="345" t="s">
        <v>447</v>
      </c>
      <c r="P575" s="344"/>
    </row>
    <row r="576" spans="1:16" ht="15">
      <c r="A576" s="340"/>
      <c r="B576" s="352"/>
      <c r="C576" s="352"/>
      <c r="D576" s="351"/>
      <c r="E576" s="351"/>
      <c r="F576" s="350"/>
      <c r="G576" s="346" t="s">
        <v>450</v>
      </c>
      <c r="H576" s="346" t="s">
        <v>447</v>
      </c>
      <c r="I576" s="345" t="s">
        <v>447</v>
      </c>
      <c r="J576" s="344"/>
      <c r="K576" s="345" t="s">
        <v>447</v>
      </c>
      <c r="L576" s="344"/>
      <c r="M576" s="345" t="s">
        <v>447</v>
      </c>
      <c r="N576" s="344"/>
      <c r="O576" s="345" t="s">
        <v>447</v>
      </c>
      <c r="P576" s="344"/>
    </row>
    <row r="577" spans="1:16" ht="15">
      <c r="A577" s="340"/>
      <c r="B577" s="349"/>
      <c r="C577" s="349"/>
      <c r="D577" s="348"/>
      <c r="E577" s="348"/>
      <c r="F577" s="347"/>
      <c r="G577" s="346" t="s">
        <v>449</v>
      </c>
      <c r="H577" s="346" t="s">
        <v>447</v>
      </c>
      <c r="I577" s="345" t="s">
        <v>447</v>
      </c>
      <c r="J577" s="344"/>
      <c r="K577" s="345" t="s">
        <v>447</v>
      </c>
      <c r="L577" s="344"/>
      <c r="M577" s="345" t="s">
        <v>447</v>
      </c>
      <c r="N577" s="344"/>
      <c r="O577" s="345" t="s">
        <v>447</v>
      </c>
      <c r="P577" s="344"/>
    </row>
    <row r="578" spans="1:16" ht="15">
      <c r="A578" s="340"/>
      <c r="B578" s="355" t="s">
        <v>304</v>
      </c>
      <c r="C578" s="355" t="s">
        <v>469</v>
      </c>
      <c r="D578" s="354" t="s">
        <v>497</v>
      </c>
      <c r="E578" s="354" t="s">
        <v>458</v>
      </c>
      <c r="F578" s="353" t="s">
        <v>454</v>
      </c>
      <c r="G578" s="346" t="s">
        <v>453</v>
      </c>
      <c r="H578" s="346" t="s">
        <v>447</v>
      </c>
      <c r="I578" s="345" t="s">
        <v>447</v>
      </c>
      <c r="J578" s="344"/>
      <c r="K578" s="345" t="s">
        <v>447</v>
      </c>
      <c r="L578" s="344"/>
      <c r="M578" s="345" t="s">
        <v>447</v>
      </c>
      <c r="N578" s="344"/>
      <c r="O578" s="345" t="s">
        <v>447</v>
      </c>
      <c r="P578" s="344"/>
    </row>
    <row r="579" spans="1:16" ht="15">
      <c r="A579" s="340"/>
      <c r="B579" s="352"/>
      <c r="C579" s="352"/>
      <c r="D579" s="351"/>
      <c r="E579" s="351"/>
      <c r="F579" s="350"/>
      <c r="G579" s="346" t="s">
        <v>452</v>
      </c>
      <c r="H579" s="346" t="s">
        <v>447</v>
      </c>
      <c r="I579" s="345" t="s">
        <v>447</v>
      </c>
      <c r="J579" s="344"/>
      <c r="K579" s="345" t="s">
        <v>447</v>
      </c>
      <c r="L579" s="344"/>
      <c r="M579" s="345" t="s">
        <v>447</v>
      </c>
      <c r="N579" s="344"/>
      <c r="O579" s="345" t="s">
        <v>447</v>
      </c>
      <c r="P579" s="344"/>
    </row>
    <row r="580" spans="1:16" ht="15">
      <c r="A580" s="340"/>
      <c r="B580" s="352"/>
      <c r="C580" s="352"/>
      <c r="D580" s="351"/>
      <c r="E580" s="351"/>
      <c r="F580" s="350"/>
      <c r="G580" s="346" t="s">
        <v>451</v>
      </c>
      <c r="H580" s="346" t="s">
        <v>447</v>
      </c>
      <c r="I580" s="345" t="s">
        <v>447</v>
      </c>
      <c r="J580" s="344"/>
      <c r="K580" s="345" t="s">
        <v>447</v>
      </c>
      <c r="L580" s="344"/>
      <c r="M580" s="345" t="s">
        <v>447</v>
      </c>
      <c r="N580" s="344"/>
      <c r="O580" s="345" t="s">
        <v>447</v>
      </c>
      <c r="P580" s="344"/>
    </row>
    <row r="581" spans="1:16" ht="15">
      <c r="A581" s="340"/>
      <c r="B581" s="352"/>
      <c r="C581" s="352"/>
      <c r="D581" s="351"/>
      <c r="E581" s="351"/>
      <c r="F581" s="350"/>
      <c r="G581" s="346" t="s">
        <v>450</v>
      </c>
      <c r="H581" s="346" t="s">
        <v>447</v>
      </c>
      <c r="I581" s="345" t="s">
        <v>447</v>
      </c>
      <c r="J581" s="344"/>
      <c r="K581" s="345" t="s">
        <v>447</v>
      </c>
      <c r="L581" s="344"/>
      <c r="M581" s="345" t="s">
        <v>447</v>
      </c>
      <c r="N581" s="344"/>
      <c r="O581" s="345" t="s">
        <v>447</v>
      </c>
      <c r="P581" s="344"/>
    </row>
    <row r="582" spans="1:16" ht="15">
      <c r="A582" s="340"/>
      <c r="B582" s="349"/>
      <c r="C582" s="349"/>
      <c r="D582" s="348"/>
      <c r="E582" s="348"/>
      <c r="F582" s="347"/>
      <c r="G582" s="346" t="s">
        <v>449</v>
      </c>
      <c r="H582" s="346" t="s">
        <v>447</v>
      </c>
      <c r="I582" s="345" t="s">
        <v>447</v>
      </c>
      <c r="J582" s="344"/>
      <c r="K582" s="345" t="s">
        <v>447</v>
      </c>
      <c r="L582" s="344"/>
      <c r="M582" s="345" t="s">
        <v>447</v>
      </c>
      <c r="N582" s="344"/>
      <c r="O582" s="345" t="s">
        <v>447</v>
      </c>
      <c r="P582" s="344"/>
    </row>
    <row r="583" spans="1:16" ht="15">
      <c r="A583" s="340"/>
      <c r="B583" s="360" t="s">
        <v>303</v>
      </c>
      <c r="C583" s="360" t="s">
        <v>496</v>
      </c>
      <c r="D583" s="359" t="s">
        <v>495</v>
      </c>
      <c r="E583" s="359" t="s">
        <v>458</v>
      </c>
      <c r="F583" s="358" t="s">
        <v>458</v>
      </c>
      <c r="G583" s="346" t="s">
        <v>453</v>
      </c>
      <c r="H583" s="346" t="s">
        <v>447</v>
      </c>
      <c r="I583" s="357" t="s">
        <v>447</v>
      </c>
      <c r="J583" s="356"/>
      <c r="K583" s="357" t="s">
        <v>447</v>
      </c>
      <c r="L583" s="356"/>
      <c r="M583" s="357" t="s">
        <v>447</v>
      </c>
      <c r="N583" s="356"/>
      <c r="O583" s="357" t="s">
        <v>447</v>
      </c>
      <c r="P583" s="356"/>
    </row>
    <row r="584" spans="1:16" ht="15">
      <c r="A584" s="340"/>
      <c r="B584" s="360" t="s">
        <v>302</v>
      </c>
      <c r="C584" s="360" t="s">
        <v>494</v>
      </c>
      <c r="D584" s="359" t="s">
        <v>493</v>
      </c>
      <c r="E584" s="359" t="s">
        <v>458</v>
      </c>
      <c r="F584" s="358" t="s">
        <v>458</v>
      </c>
      <c r="G584" s="346" t="s">
        <v>453</v>
      </c>
      <c r="H584" s="346" t="s">
        <v>447</v>
      </c>
      <c r="I584" s="357" t="s">
        <v>447</v>
      </c>
      <c r="J584" s="356"/>
      <c r="K584" s="357" t="s">
        <v>447</v>
      </c>
      <c r="L584" s="356"/>
      <c r="M584" s="357" t="s">
        <v>447</v>
      </c>
      <c r="N584" s="356"/>
      <c r="O584" s="357" t="s">
        <v>447</v>
      </c>
      <c r="P584" s="356"/>
    </row>
    <row r="585" spans="1:16" ht="15">
      <c r="A585" s="340"/>
      <c r="B585" s="355" t="s">
        <v>492</v>
      </c>
      <c r="C585" s="355" t="s">
        <v>471</v>
      </c>
      <c r="D585" s="354" t="s">
        <v>301</v>
      </c>
      <c r="E585" s="354" t="s">
        <v>458</v>
      </c>
      <c r="F585" s="353" t="s">
        <v>462</v>
      </c>
      <c r="G585" s="346" t="s">
        <v>453</v>
      </c>
      <c r="H585" s="346" t="s">
        <v>447</v>
      </c>
      <c r="I585" s="345" t="s">
        <v>447</v>
      </c>
      <c r="J585" s="344"/>
      <c r="K585" s="345" t="s">
        <v>447</v>
      </c>
      <c r="L585" s="344"/>
      <c r="M585" s="345" t="s">
        <v>447</v>
      </c>
      <c r="N585" s="344"/>
      <c r="O585" s="345" t="s">
        <v>447</v>
      </c>
      <c r="P585" s="344"/>
    </row>
    <row r="586" spans="1:16" ht="15">
      <c r="A586" s="340"/>
      <c r="B586" s="352"/>
      <c r="C586" s="352"/>
      <c r="D586" s="351"/>
      <c r="E586" s="351"/>
      <c r="F586" s="350"/>
      <c r="G586" s="346" t="s">
        <v>451</v>
      </c>
      <c r="H586" s="346" t="s">
        <v>447</v>
      </c>
      <c r="I586" s="345" t="s">
        <v>447</v>
      </c>
      <c r="J586" s="344"/>
      <c r="K586" s="345" t="s">
        <v>447</v>
      </c>
      <c r="L586" s="344"/>
      <c r="M586" s="345" t="s">
        <v>447</v>
      </c>
      <c r="N586" s="344"/>
      <c r="O586" s="345" t="s">
        <v>447</v>
      </c>
      <c r="P586" s="344"/>
    </row>
    <row r="587" spans="1:16" ht="15">
      <c r="A587" s="340"/>
      <c r="B587" s="352"/>
      <c r="C587" s="352"/>
      <c r="D587" s="351"/>
      <c r="E587" s="351"/>
      <c r="F587" s="350"/>
      <c r="G587" s="346" t="s">
        <v>450</v>
      </c>
      <c r="H587" s="346" t="s">
        <v>447</v>
      </c>
      <c r="I587" s="345" t="s">
        <v>447</v>
      </c>
      <c r="J587" s="344"/>
      <c r="K587" s="345" t="s">
        <v>447</v>
      </c>
      <c r="L587" s="344"/>
      <c r="M587" s="345" t="s">
        <v>447</v>
      </c>
      <c r="N587" s="344"/>
      <c r="O587" s="345" t="s">
        <v>447</v>
      </c>
      <c r="P587" s="344"/>
    </row>
    <row r="588" spans="1:16" ht="15">
      <c r="A588" s="340"/>
      <c r="B588" s="349"/>
      <c r="C588" s="349"/>
      <c r="D588" s="348"/>
      <c r="E588" s="348"/>
      <c r="F588" s="347"/>
      <c r="G588" s="346" t="s">
        <v>449</v>
      </c>
      <c r="H588" s="346" t="s">
        <v>447</v>
      </c>
      <c r="I588" s="345" t="s">
        <v>447</v>
      </c>
      <c r="J588" s="344"/>
      <c r="K588" s="345" t="s">
        <v>447</v>
      </c>
      <c r="L588" s="344"/>
      <c r="M588" s="345" t="s">
        <v>447</v>
      </c>
      <c r="N588" s="344"/>
      <c r="O588" s="345" t="s">
        <v>447</v>
      </c>
      <c r="P588" s="344"/>
    </row>
    <row r="589" spans="1:16" ht="15">
      <c r="A589" s="340"/>
      <c r="B589" s="355" t="s">
        <v>300</v>
      </c>
      <c r="C589" s="355" t="s">
        <v>469</v>
      </c>
      <c r="D589" s="354" t="s">
        <v>491</v>
      </c>
      <c r="E589" s="354" t="s">
        <v>458</v>
      </c>
      <c r="F589" s="353" t="s">
        <v>454</v>
      </c>
      <c r="G589" s="346" t="s">
        <v>453</v>
      </c>
      <c r="H589" s="346" t="s">
        <v>447</v>
      </c>
      <c r="I589" s="345" t="s">
        <v>447</v>
      </c>
      <c r="J589" s="344"/>
      <c r="K589" s="345" t="s">
        <v>447</v>
      </c>
      <c r="L589" s="344"/>
      <c r="M589" s="345" t="s">
        <v>447</v>
      </c>
      <c r="N589" s="344"/>
      <c r="O589" s="345" t="s">
        <v>447</v>
      </c>
      <c r="P589" s="344"/>
    </row>
    <row r="590" spans="1:16" ht="15">
      <c r="A590" s="340"/>
      <c r="B590" s="352"/>
      <c r="C590" s="352"/>
      <c r="D590" s="351"/>
      <c r="E590" s="351"/>
      <c r="F590" s="350"/>
      <c r="G590" s="346" t="s">
        <v>451</v>
      </c>
      <c r="H590" s="346" t="s">
        <v>447</v>
      </c>
      <c r="I590" s="345" t="s">
        <v>447</v>
      </c>
      <c r="J590" s="344"/>
      <c r="K590" s="345" t="s">
        <v>447</v>
      </c>
      <c r="L590" s="344"/>
      <c r="M590" s="345" t="s">
        <v>447</v>
      </c>
      <c r="N590" s="344"/>
      <c r="O590" s="345" t="s">
        <v>447</v>
      </c>
      <c r="P590" s="344"/>
    </row>
    <row r="591" spans="1:16" ht="15">
      <c r="A591" s="340"/>
      <c r="B591" s="352"/>
      <c r="C591" s="352"/>
      <c r="D591" s="351"/>
      <c r="E591" s="351"/>
      <c r="F591" s="350"/>
      <c r="G591" s="346" t="s">
        <v>450</v>
      </c>
      <c r="H591" s="346" t="s">
        <v>447</v>
      </c>
      <c r="I591" s="345" t="s">
        <v>447</v>
      </c>
      <c r="J591" s="344"/>
      <c r="K591" s="345" t="s">
        <v>447</v>
      </c>
      <c r="L591" s="344"/>
      <c r="M591" s="345" t="s">
        <v>447</v>
      </c>
      <c r="N591" s="344"/>
      <c r="O591" s="345" t="s">
        <v>447</v>
      </c>
      <c r="P591" s="344"/>
    </row>
    <row r="592" spans="1:16" ht="15">
      <c r="A592" s="340"/>
      <c r="B592" s="349"/>
      <c r="C592" s="349"/>
      <c r="D592" s="348"/>
      <c r="E592" s="348"/>
      <c r="F592" s="347"/>
      <c r="G592" s="346" t="s">
        <v>449</v>
      </c>
      <c r="H592" s="346" t="s">
        <v>447</v>
      </c>
      <c r="I592" s="345" t="s">
        <v>447</v>
      </c>
      <c r="J592" s="344"/>
      <c r="K592" s="345" t="s">
        <v>447</v>
      </c>
      <c r="L592" s="344"/>
      <c r="M592" s="345" t="s">
        <v>447</v>
      </c>
      <c r="N592" s="344"/>
      <c r="O592" s="345" t="s">
        <v>447</v>
      </c>
      <c r="P592" s="344"/>
    </row>
    <row r="593" spans="1:16" ht="15">
      <c r="A593" s="340"/>
      <c r="B593" s="355" t="s">
        <v>299</v>
      </c>
      <c r="C593" s="355" t="s">
        <v>490</v>
      </c>
      <c r="D593" s="354" t="s">
        <v>489</v>
      </c>
      <c r="E593" s="354" t="s">
        <v>458</v>
      </c>
      <c r="F593" s="372" t="s">
        <v>462</v>
      </c>
      <c r="G593" s="346" t="s">
        <v>453</v>
      </c>
      <c r="H593" s="346" t="s">
        <v>447</v>
      </c>
      <c r="I593" s="357" t="s">
        <v>447</v>
      </c>
      <c r="J593" s="356"/>
      <c r="K593" s="357" t="s">
        <v>447</v>
      </c>
      <c r="L593" s="356"/>
      <c r="M593" s="357" t="s">
        <v>447</v>
      </c>
      <c r="N593" s="356"/>
      <c r="O593" s="357" t="s">
        <v>447</v>
      </c>
      <c r="P593" s="356"/>
    </row>
    <row r="594" spans="1:16" ht="15">
      <c r="A594" s="340"/>
      <c r="B594" s="349"/>
      <c r="C594" s="349"/>
      <c r="D594" s="348"/>
      <c r="E594" s="348"/>
      <c r="F594" s="372" t="s">
        <v>454</v>
      </c>
      <c r="G594" s="346" t="s">
        <v>453</v>
      </c>
      <c r="H594" s="346" t="s">
        <v>447</v>
      </c>
      <c r="I594" s="357" t="s">
        <v>447</v>
      </c>
      <c r="J594" s="356"/>
      <c r="K594" s="357" t="s">
        <v>447</v>
      </c>
      <c r="L594" s="356"/>
      <c r="M594" s="357" t="s">
        <v>447</v>
      </c>
      <c r="N594" s="356"/>
      <c r="O594" s="357" t="s">
        <v>447</v>
      </c>
      <c r="P594" s="356"/>
    </row>
    <row r="595" spans="1:16" ht="15">
      <c r="A595" s="340"/>
      <c r="B595" s="355" t="s">
        <v>488</v>
      </c>
      <c r="C595" s="355" t="s">
        <v>486</v>
      </c>
      <c r="D595" s="354" t="s">
        <v>298</v>
      </c>
      <c r="E595" s="354" t="s">
        <v>458</v>
      </c>
      <c r="F595" s="372" t="s">
        <v>462</v>
      </c>
      <c r="G595" s="346" t="s">
        <v>453</v>
      </c>
      <c r="H595" s="346" t="s">
        <v>447</v>
      </c>
      <c r="I595" s="371" t="s">
        <v>447</v>
      </c>
      <c r="J595" s="370"/>
      <c r="K595" s="371" t="s">
        <v>447</v>
      </c>
      <c r="L595" s="370"/>
      <c r="M595" s="371" t="s">
        <v>447</v>
      </c>
      <c r="N595" s="370"/>
      <c r="O595" s="371" t="s">
        <v>447</v>
      </c>
      <c r="P595" s="370"/>
    </row>
    <row r="596" spans="1:16" ht="15">
      <c r="A596" s="340"/>
      <c r="B596" s="352"/>
      <c r="C596" s="352"/>
      <c r="D596" s="351"/>
      <c r="E596" s="351"/>
      <c r="F596" s="372" t="s">
        <v>454</v>
      </c>
      <c r="G596" s="346" t="s">
        <v>453</v>
      </c>
      <c r="H596" s="346" t="s">
        <v>447</v>
      </c>
      <c r="I596" s="371" t="s">
        <v>447</v>
      </c>
      <c r="J596" s="370"/>
      <c r="K596" s="371" t="s">
        <v>447</v>
      </c>
      <c r="L596" s="370"/>
      <c r="M596" s="371" t="s">
        <v>447</v>
      </c>
      <c r="N596" s="370"/>
      <c r="O596" s="371" t="s">
        <v>447</v>
      </c>
      <c r="P596" s="370"/>
    </row>
    <row r="597" spans="1:16" ht="15">
      <c r="A597" s="340"/>
      <c r="B597" s="352"/>
      <c r="C597" s="352"/>
      <c r="D597" s="351"/>
      <c r="E597" s="351"/>
      <c r="F597" s="372" t="s">
        <v>462</v>
      </c>
      <c r="G597" s="346" t="s">
        <v>448</v>
      </c>
      <c r="H597" s="346" t="s">
        <v>447</v>
      </c>
      <c r="I597" s="371" t="s">
        <v>447</v>
      </c>
      <c r="J597" s="370"/>
      <c r="K597" s="371" t="s">
        <v>447</v>
      </c>
      <c r="L597" s="370"/>
      <c r="M597" s="371" t="s">
        <v>447</v>
      </c>
      <c r="N597" s="370"/>
      <c r="O597" s="371" t="s">
        <v>447</v>
      </c>
      <c r="P597" s="370"/>
    </row>
    <row r="598" spans="1:16" ht="15">
      <c r="A598" s="340"/>
      <c r="B598" s="349"/>
      <c r="C598" s="349"/>
      <c r="D598" s="348"/>
      <c r="E598" s="348"/>
      <c r="F598" s="372" t="s">
        <v>454</v>
      </c>
      <c r="G598" s="346" t="s">
        <v>448</v>
      </c>
      <c r="H598" s="346" t="s">
        <v>447</v>
      </c>
      <c r="I598" s="371" t="s">
        <v>447</v>
      </c>
      <c r="J598" s="370"/>
      <c r="K598" s="371" t="s">
        <v>447</v>
      </c>
      <c r="L598" s="370"/>
      <c r="M598" s="371" t="s">
        <v>447</v>
      </c>
      <c r="N598" s="370"/>
      <c r="O598" s="371" t="s">
        <v>447</v>
      </c>
      <c r="P598" s="370"/>
    </row>
    <row r="599" spans="1:16" ht="15">
      <c r="A599" s="340"/>
      <c r="B599" s="369" t="s">
        <v>487</v>
      </c>
      <c r="C599" s="369" t="s">
        <v>486</v>
      </c>
      <c r="D599" s="368" t="s">
        <v>485</v>
      </c>
      <c r="E599" s="368" t="s">
        <v>458</v>
      </c>
      <c r="F599" s="363" t="s">
        <v>462</v>
      </c>
      <c r="G599" s="363" t="s">
        <v>453</v>
      </c>
      <c r="H599" s="363" t="s">
        <v>447</v>
      </c>
      <c r="I599" s="362" t="s">
        <v>447</v>
      </c>
      <c r="J599" s="361"/>
      <c r="K599" s="362" t="s">
        <v>447</v>
      </c>
      <c r="L599" s="361"/>
      <c r="M599" s="362" t="s">
        <v>447</v>
      </c>
      <c r="N599" s="361"/>
      <c r="O599" s="362" t="s">
        <v>447</v>
      </c>
      <c r="P599" s="361"/>
    </row>
    <row r="600" spans="1:16" ht="15">
      <c r="A600" s="340"/>
      <c r="B600" s="367"/>
      <c r="C600" s="367"/>
      <c r="D600" s="366"/>
      <c r="E600" s="366"/>
      <c r="F600" s="363" t="s">
        <v>454</v>
      </c>
      <c r="G600" s="363" t="s">
        <v>453</v>
      </c>
      <c r="H600" s="363" t="s">
        <v>447</v>
      </c>
      <c r="I600" s="362" t="s">
        <v>447</v>
      </c>
      <c r="J600" s="361"/>
      <c r="K600" s="362" t="s">
        <v>447</v>
      </c>
      <c r="L600" s="361"/>
      <c r="M600" s="362" t="s">
        <v>447</v>
      </c>
      <c r="N600" s="361"/>
      <c r="O600" s="362" t="s">
        <v>447</v>
      </c>
      <c r="P600" s="361"/>
    </row>
    <row r="601" spans="1:16" ht="15">
      <c r="A601" s="340"/>
      <c r="B601" s="360" t="s">
        <v>484</v>
      </c>
      <c r="C601" s="360" t="s">
        <v>483</v>
      </c>
      <c r="D601" s="359" t="s">
        <v>482</v>
      </c>
      <c r="E601" s="359" t="s">
        <v>458</v>
      </c>
      <c r="F601" s="358" t="s">
        <v>458</v>
      </c>
      <c r="G601" s="346" t="s">
        <v>453</v>
      </c>
      <c r="H601" s="346" t="s">
        <v>447</v>
      </c>
      <c r="I601" s="357" t="s">
        <v>447</v>
      </c>
      <c r="J601" s="356"/>
      <c r="K601" s="357" t="s">
        <v>447</v>
      </c>
      <c r="L601" s="356"/>
      <c r="M601" s="357" t="s">
        <v>447</v>
      </c>
      <c r="N601" s="356"/>
      <c r="O601" s="357" t="s">
        <v>447</v>
      </c>
      <c r="P601" s="356"/>
    </row>
    <row r="602" spans="1:16" ht="15">
      <c r="A602" s="340"/>
      <c r="B602" s="360" t="s">
        <v>481</v>
      </c>
      <c r="C602" s="360" t="s">
        <v>475</v>
      </c>
      <c r="D602" s="359" t="s">
        <v>480</v>
      </c>
      <c r="E602" s="359" t="s">
        <v>458</v>
      </c>
      <c r="F602" s="358" t="s">
        <v>462</v>
      </c>
      <c r="G602" s="346" t="s">
        <v>453</v>
      </c>
      <c r="H602" s="346" t="s">
        <v>447</v>
      </c>
      <c r="I602" s="345" t="s">
        <v>447</v>
      </c>
      <c r="J602" s="344"/>
      <c r="K602" s="345" t="s">
        <v>447</v>
      </c>
      <c r="L602" s="344"/>
      <c r="M602" s="345" t="s">
        <v>447</v>
      </c>
      <c r="N602" s="344"/>
      <c r="O602" s="345" t="s">
        <v>447</v>
      </c>
      <c r="P602" s="344"/>
    </row>
    <row r="603" spans="1:16" ht="15">
      <c r="A603" s="340"/>
      <c r="B603" s="360" t="s">
        <v>479</v>
      </c>
      <c r="C603" s="360" t="s">
        <v>469</v>
      </c>
      <c r="D603" s="359" t="s">
        <v>478</v>
      </c>
      <c r="E603" s="359" t="s">
        <v>458</v>
      </c>
      <c r="F603" s="358" t="s">
        <v>454</v>
      </c>
      <c r="G603" s="346" t="s">
        <v>453</v>
      </c>
      <c r="H603" s="346" t="s">
        <v>447</v>
      </c>
      <c r="I603" s="345" t="s">
        <v>447</v>
      </c>
      <c r="J603" s="344"/>
      <c r="K603" s="345" t="s">
        <v>447</v>
      </c>
      <c r="L603" s="344"/>
      <c r="M603" s="345" t="s">
        <v>447</v>
      </c>
      <c r="N603" s="344"/>
      <c r="O603" s="345" t="s">
        <v>447</v>
      </c>
      <c r="P603" s="344"/>
    </row>
    <row r="604" spans="1:16" ht="25.5">
      <c r="A604" s="340"/>
      <c r="B604" s="394" t="s">
        <v>297</v>
      </c>
      <c r="C604" s="394" t="s">
        <v>477</v>
      </c>
      <c r="D604" s="393" t="s">
        <v>476</v>
      </c>
      <c r="E604" s="393" t="s">
        <v>458</v>
      </c>
      <c r="F604" s="466" t="s">
        <v>458</v>
      </c>
      <c r="G604" s="346" t="s">
        <v>453</v>
      </c>
      <c r="H604" s="346" t="s">
        <v>447</v>
      </c>
      <c r="I604" s="357">
        <v>11767098.8</v>
      </c>
      <c r="J604" s="356"/>
      <c r="K604" s="357">
        <v>8652558</v>
      </c>
      <c r="L604" s="356"/>
      <c r="M604" s="357">
        <v>8652558</v>
      </c>
      <c r="N604" s="356"/>
      <c r="O604" s="357">
        <v>0</v>
      </c>
      <c r="P604" s="356"/>
    </row>
    <row r="605" spans="1:16" ht="25.5">
      <c r="A605" s="340"/>
      <c r="B605" s="394" t="s">
        <v>296</v>
      </c>
      <c r="C605" s="394" t="s">
        <v>475</v>
      </c>
      <c r="D605" s="393" t="s">
        <v>474</v>
      </c>
      <c r="E605" s="393" t="s">
        <v>458</v>
      </c>
      <c r="F605" s="466" t="s">
        <v>458</v>
      </c>
      <c r="G605" s="346" t="s">
        <v>453</v>
      </c>
      <c r="H605" s="346" t="s">
        <v>447</v>
      </c>
      <c r="I605" s="357">
        <v>0</v>
      </c>
      <c r="J605" s="356"/>
      <c r="K605" s="357">
        <v>0</v>
      </c>
      <c r="L605" s="356"/>
      <c r="M605" s="357">
        <v>0</v>
      </c>
      <c r="N605" s="356"/>
      <c r="O605" s="357">
        <v>0</v>
      </c>
      <c r="P605" s="356"/>
    </row>
    <row r="606" spans="1:16" ht="15">
      <c r="A606" s="340"/>
      <c r="B606" s="355" t="s">
        <v>473</v>
      </c>
      <c r="C606" s="355" t="s">
        <v>471</v>
      </c>
      <c r="D606" s="354" t="s">
        <v>294</v>
      </c>
      <c r="E606" s="354" t="s">
        <v>458</v>
      </c>
      <c r="F606" s="353" t="s">
        <v>462</v>
      </c>
      <c r="G606" s="346" t="s">
        <v>453</v>
      </c>
      <c r="H606" s="346" t="s">
        <v>447</v>
      </c>
      <c r="I606" s="345">
        <f>SUM(I607:I611)</f>
        <v>0</v>
      </c>
      <c r="J606" s="344"/>
      <c r="K606" s="345">
        <f>SUM(K607:K611)</f>
        <v>0</v>
      </c>
      <c r="L606" s="344"/>
      <c r="M606" s="345">
        <f>SUM(M607:M611)</f>
        <v>0</v>
      </c>
      <c r="N606" s="344"/>
      <c r="O606" s="345">
        <f>SUM(O607:O611)</f>
        <v>0</v>
      </c>
      <c r="P606" s="344"/>
    </row>
    <row r="607" spans="1:16" ht="15">
      <c r="A607" s="340"/>
      <c r="B607" s="352"/>
      <c r="C607" s="352"/>
      <c r="D607" s="351"/>
      <c r="E607" s="351"/>
      <c r="F607" s="350"/>
      <c r="G607" s="346" t="s">
        <v>452</v>
      </c>
      <c r="H607" s="346" t="s">
        <v>447</v>
      </c>
      <c r="I607" s="345" t="s">
        <v>447</v>
      </c>
      <c r="J607" s="344"/>
      <c r="K607" s="345" t="s">
        <v>447</v>
      </c>
      <c r="L607" s="344"/>
      <c r="M607" s="345" t="s">
        <v>447</v>
      </c>
      <c r="N607" s="344"/>
      <c r="O607" s="345" t="s">
        <v>447</v>
      </c>
      <c r="P607" s="344"/>
    </row>
    <row r="608" spans="1:16" ht="15">
      <c r="A608" s="340"/>
      <c r="B608" s="352"/>
      <c r="C608" s="352"/>
      <c r="D608" s="351"/>
      <c r="E608" s="351"/>
      <c r="F608" s="350"/>
      <c r="G608" s="346" t="s">
        <v>451</v>
      </c>
      <c r="H608" s="346" t="s">
        <v>447</v>
      </c>
      <c r="I608" s="345" t="s">
        <v>447</v>
      </c>
      <c r="J608" s="344"/>
      <c r="K608" s="345" t="s">
        <v>447</v>
      </c>
      <c r="L608" s="344"/>
      <c r="M608" s="345" t="s">
        <v>447</v>
      </c>
      <c r="N608" s="344"/>
      <c r="O608" s="345" t="s">
        <v>447</v>
      </c>
      <c r="P608" s="344"/>
    </row>
    <row r="609" spans="1:16" ht="15">
      <c r="A609" s="340"/>
      <c r="B609" s="352"/>
      <c r="C609" s="352"/>
      <c r="D609" s="351"/>
      <c r="E609" s="351"/>
      <c r="F609" s="350"/>
      <c r="G609" s="346" t="s">
        <v>450</v>
      </c>
      <c r="H609" s="346" t="s">
        <v>447</v>
      </c>
      <c r="I609" s="345" t="s">
        <v>447</v>
      </c>
      <c r="J609" s="344"/>
      <c r="K609" s="345" t="s">
        <v>447</v>
      </c>
      <c r="L609" s="344"/>
      <c r="M609" s="345" t="s">
        <v>447</v>
      </c>
      <c r="N609" s="344"/>
      <c r="O609" s="345" t="s">
        <v>447</v>
      </c>
      <c r="P609" s="344"/>
    </row>
    <row r="610" spans="1:16" ht="15">
      <c r="A610" s="340"/>
      <c r="B610" s="352"/>
      <c r="C610" s="352"/>
      <c r="D610" s="351"/>
      <c r="E610" s="351"/>
      <c r="F610" s="350"/>
      <c r="G610" s="346" t="s">
        <v>449</v>
      </c>
      <c r="H610" s="346" t="s">
        <v>447</v>
      </c>
      <c r="I610" s="345" t="s">
        <v>447</v>
      </c>
      <c r="J610" s="344"/>
      <c r="K610" s="345" t="s">
        <v>447</v>
      </c>
      <c r="L610" s="344"/>
      <c r="M610" s="345" t="s">
        <v>447</v>
      </c>
      <c r="N610" s="344"/>
      <c r="O610" s="345" t="s">
        <v>447</v>
      </c>
      <c r="P610" s="344"/>
    </row>
    <row r="611" spans="1:16" ht="15">
      <c r="A611" s="340"/>
      <c r="B611" s="349"/>
      <c r="C611" s="349"/>
      <c r="D611" s="348"/>
      <c r="E611" s="348"/>
      <c r="F611" s="347"/>
      <c r="G611" s="346" t="s">
        <v>448</v>
      </c>
      <c r="H611" s="346" t="s">
        <v>447</v>
      </c>
      <c r="I611" s="345" t="s">
        <v>447</v>
      </c>
      <c r="J611" s="344"/>
      <c r="K611" s="345" t="s">
        <v>447</v>
      </c>
      <c r="L611" s="344"/>
      <c r="M611" s="345" t="s">
        <v>447</v>
      </c>
      <c r="N611" s="344"/>
      <c r="O611" s="345" t="s">
        <v>447</v>
      </c>
      <c r="P611" s="344"/>
    </row>
    <row r="612" spans="1:16" ht="15">
      <c r="A612" s="340"/>
      <c r="B612" s="365" t="s">
        <v>472</v>
      </c>
      <c r="C612" s="365" t="s">
        <v>471</v>
      </c>
      <c r="D612" s="364" t="s">
        <v>470</v>
      </c>
      <c r="E612" s="364" t="s">
        <v>458</v>
      </c>
      <c r="F612" s="364" t="s">
        <v>462</v>
      </c>
      <c r="G612" s="363" t="s">
        <v>453</v>
      </c>
      <c r="H612" s="363" t="s">
        <v>447</v>
      </c>
      <c r="I612" s="362" t="s">
        <v>447</v>
      </c>
      <c r="J612" s="361"/>
      <c r="K612" s="362" t="s">
        <v>447</v>
      </c>
      <c r="L612" s="361"/>
      <c r="M612" s="362" t="s">
        <v>447</v>
      </c>
      <c r="N612" s="361"/>
      <c r="O612" s="362" t="s">
        <v>447</v>
      </c>
      <c r="P612" s="361"/>
    </row>
    <row r="613" spans="1:16" ht="15">
      <c r="A613" s="340"/>
      <c r="B613" s="355" t="s">
        <v>293</v>
      </c>
      <c r="C613" s="355" t="s">
        <v>469</v>
      </c>
      <c r="D613" s="354" t="s">
        <v>468</v>
      </c>
      <c r="E613" s="354" t="s">
        <v>458</v>
      </c>
      <c r="F613" s="353" t="s">
        <v>454</v>
      </c>
      <c r="G613" s="346" t="s">
        <v>453</v>
      </c>
      <c r="H613" s="346" t="s">
        <v>447</v>
      </c>
      <c r="I613" s="345">
        <v>11767098.8</v>
      </c>
      <c r="J613" s="344"/>
      <c r="K613" s="345">
        <v>8652558</v>
      </c>
      <c r="L613" s="344"/>
      <c r="M613" s="345">
        <v>8652558</v>
      </c>
      <c r="N613" s="344"/>
      <c r="O613" s="345">
        <v>0</v>
      </c>
      <c r="P613" s="344"/>
    </row>
    <row r="614" spans="1:16" ht="15">
      <c r="A614" s="340"/>
      <c r="B614" s="352"/>
      <c r="C614" s="352"/>
      <c r="D614" s="351"/>
      <c r="E614" s="351"/>
      <c r="F614" s="350"/>
      <c r="G614" s="346" t="s">
        <v>452</v>
      </c>
      <c r="H614" s="346" t="s">
        <v>447</v>
      </c>
      <c r="I614" s="345" t="s">
        <v>447</v>
      </c>
      <c r="J614" s="344"/>
      <c r="K614" s="345" t="s">
        <v>447</v>
      </c>
      <c r="L614" s="344"/>
      <c r="M614" s="345" t="s">
        <v>447</v>
      </c>
      <c r="N614" s="344"/>
      <c r="O614" s="345" t="s">
        <v>447</v>
      </c>
      <c r="P614" s="344"/>
    </row>
    <row r="615" spans="1:16" ht="15">
      <c r="A615" s="340"/>
      <c r="B615" s="352"/>
      <c r="C615" s="352"/>
      <c r="D615" s="351"/>
      <c r="E615" s="351"/>
      <c r="F615" s="350"/>
      <c r="G615" s="346" t="s">
        <v>451</v>
      </c>
      <c r="H615" s="346" t="s">
        <v>447</v>
      </c>
      <c r="I615" s="345">
        <v>114150.84</v>
      </c>
      <c r="J615" s="344"/>
      <c r="K615" s="345">
        <v>114150.84</v>
      </c>
      <c r="L615" s="344"/>
      <c r="M615" s="345">
        <v>114150.84</v>
      </c>
      <c r="N615" s="344"/>
      <c r="O615" s="345" t="s">
        <v>447</v>
      </c>
      <c r="P615" s="344"/>
    </row>
    <row r="616" spans="1:16" ht="15">
      <c r="A616" s="340"/>
      <c r="B616" s="352"/>
      <c r="C616" s="352"/>
      <c r="D616" s="351"/>
      <c r="E616" s="351"/>
      <c r="F616" s="350"/>
      <c r="G616" s="346" t="s">
        <v>450</v>
      </c>
      <c r="H616" s="346" t="s">
        <v>447</v>
      </c>
      <c r="I616" s="345">
        <v>9647000</v>
      </c>
      <c r="J616" s="344"/>
      <c r="K616" s="345">
        <v>7538407.16</v>
      </c>
      <c r="L616" s="344"/>
      <c r="M616" s="345">
        <v>7538407.16</v>
      </c>
      <c r="N616" s="344"/>
      <c r="O616" s="345" t="s">
        <v>447</v>
      </c>
      <c r="P616" s="344"/>
    </row>
    <row r="617" spans="1:16" ht="15">
      <c r="A617" s="340"/>
      <c r="B617" s="352"/>
      <c r="C617" s="352"/>
      <c r="D617" s="351"/>
      <c r="E617" s="351"/>
      <c r="F617" s="350"/>
      <c r="G617" s="346" t="s">
        <v>449</v>
      </c>
      <c r="H617" s="346" t="s">
        <v>447</v>
      </c>
      <c r="I617" s="345">
        <v>2005947.96</v>
      </c>
      <c r="J617" s="344"/>
      <c r="K617" s="345">
        <v>1000000</v>
      </c>
      <c r="L617" s="344"/>
      <c r="M617" s="345">
        <v>1000000</v>
      </c>
      <c r="N617" s="344"/>
      <c r="O617" s="345" t="s">
        <v>447</v>
      </c>
      <c r="P617" s="344"/>
    </row>
    <row r="618" spans="1:16" ht="15">
      <c r="A618" s="340"/>
      <c r="B618" s="349"/>
      <c r="C618" s="349"/>
      <c r="D618" s="348"/>
      <c r="E618" s="348"/>
      <c r="F618" s="347"/>
      <c r="G618" s="346" t="s">
        <v>448</v>
      </c>
      <c r="H618" s="346" t="s">
        <v>447</v>
      </c>
      <c r="I618" s="345" t="s">
        <v>447</v>
      </c>
      <c r="J618" s="344"/>
      <c r="K618" s="345" t="s">
        <v>447</v>
      </c>
      <c r="L618" s="344"/>
      <c r="M618" s="345" t="s">
        <v>447</v>
      </c>
      <c r="N618" s="344"/>
      <c r="O618" s="345" t="s">
        <v>447</v>
      </c>
      <c r="P618" s="344"/>
    </row>
    <row r="619" spans="1:16" ht="15">
      <c r="A619" s="340"/>
      <c r="B619" s="360" t="s">
        <v>467</v>
      </c>
      <c r="C619" s="360" t="s">
        <v>466</v>
      </c>
      <c r="D619" s="359" t="s">
        <v>465</v>
      </c>
      <c r="E619" s="359" t="s">
        <v>458</v>
      </c>
      <c r="F619" s="358" t="s">
        <v>458</v>
      </c>
      <c r="G619" s="346" t="s">
        <v>453</v>
      </c>
      <c r="H619" s="346" t="s">
        <v>447</v>
      </c>
      <c r="I619" s="357" t="s">
        <v>447</v>
      </c>
      <c r="J619" s="356"/>
      <c r="K619" s="357" t="s">
        <v>447</v>
      </c>
      <c r="L619" s="356"/>
      <c r="M619" s="357" t="s">
        <v>447</v>
      </c>
      <c r="N619" s="356"/>
      <c r="O619" s="357" t="s">
        <v>447</v>
      </c>
      <c r="P619" s="356"/>
    </row>
    <row r="620" spans="1:16" ht="15">
      <c r="A620" s="340"/>
      <c r="B620" s="355" t="s">
        <v>464</v>
      </c>
      <c r="C620" s="355" t="s">
        <v>456</v>
      </c>
      <c r="D620" s="354" t="s">
        <v>463</v>
      </c>
      <c r="E620" s="354">
        <v>2022</v>
      </c>
      <c r="F620" s="353" t="s">
        <v>462</v>
      </c>
      <c r="G620" s="346" t="s">
        <v>453</v>
      </c>
      <c r="H620" s="346" t="s">
        <v>447</v>
      </c>
      <c r="I620" s="345">
        <v>0</v>
      </c>
      <c r="J620" s="344"/>
      <c r="K620" s="345">
        <v>0</v>
      </c>
      <c r="L620" s="344"/>
      <c r="M620" s="345">
        <v>0</v>
      </c>
      <c r="N620" s="344"/>
      <c r="O620" s="345">
        <v>0</v>
      </c>
      <c r="P620" s="344"/>
    </row>
    <row r="621" spans="1:16" ht="15">
      <c r="A621" s="340"/>
      <c r="B621" s="352"/>
      <c r="C621" s="352"/>
      <c r="D621" s="351"/>
      <c r="E621" s="351"/>
      <c r="F621" s="350"/>
      <c r="G621" s="346" t="s">
        <v>452</v>
      </c>
      <c r="H621" s="346" t="s">
        <v>447</v>
      </c>
      <c r="I621" s="345" t="s">
        <v>447</v>
      </c>
      <c r="J621" s="344"/>
      <c r="K621" s="345" t="s">
        <v>447</v>
      </c>
      <c r="L621" s="344"/>
      <c r="M621" s="345" t="s">
        <v>447</v>
      </c>
      <c r="N621" s="344"/>
      <c r="O621" s="345" t="s">
        <v>447</v>
      </c>
      <c r="P621" s="344"/>
    </row>
    <row r="622" spans="1:16" ht="15">
      <c r="A622" s="340"/>
      <c r="B622" s="352"/>
      <c r="C622" s="352"/>
      <c r="D622" s="351"/>
      <c r="E622" s="351"/>
      <c r="F622" s="350"/>
      <c r="G622" s="346" t="s">
        <v>451</v>
      </c>
      <c r="H622" s="346" t="s">
        <v>447</v>
      </c>
      <c r="I622" s="345" t="s">
        <v>447</v>
      </c>
      <c r="J622" s="344"/>
      <c r="K622" s="345" t="s">
        <v>447</v>
      </c>
      <c r="L622" s="344"/>
      <c r="M622" s="345" t="s">
        <v>447</v>
      </c>
      <c r="N622" s="344"/>
      <c r="O622" s="345" t="s">
        <v>447</v>
      </c>
      <c r="P622" s="344"/>
    </row>
    <row r="623" spans="1:16" ht="15">
      <c r="A623" s="340"/>
      <c r="B623" s="352"/>
      <c r="C623" s="352"/>
      <c r="D623" s="351"/>
      <c r="E623" s="351"/>
      <c r="F623" s="350"/>
      <c r="G623" s="346" t="s">
        <v>450</v>
      </c>
      <c r="H623" s="346" t="s">
        <v>447</v>
      </c>
      <c r="I623" s="345" t="s">
        <v>447</v>
      </c>
      <c r="J623" s="344"/>
      <c r="K623" s="345" t="s">
        <v>447</v>
      </c>
      <c r="L623" s="344"/>
      <c r="M623" s="345" t="s">
        <v>447</v>
      </c>
      <c r="N623" s="344"/>
      <c r="O623" s="345" t="s">
        <v>447</v>
      </c>
      <c r="P623" s="344"/>
    </row>
    <row r="624" spans="1:16" ht="15">
      <c r="A624" s="340"/>
      <c r="B624" s="352"/>
      <c r="C624" s="352"/>
      <c r="D624" s="351"/>
      <c r="E624" s="351"/>
      <c r="F624" s="350"/>
      <c r="G624" s="346" t="s">
        <v>449</v>
      </c>
      <c r="H624" s="346" t="s">
        <v>447</v>
      </c>
      <c r="I624" s="345" t="s">
        <v>447</v>
      </c>
      <c r="J624" s="344"/>
      <c r="K624" s="345" t="s">
        <v>447</v>
      </c>
      <c r="L624" s="344"/>
      <c r="M624" s="345" t="s">
        <v>447</v>
      </c>
      <c r="N624" s="344"/>
      <c r="O624" s="345" t="s">
        <v>447</v>
      </c>
      <c r="P624" s="344"/>
    </row>
    <row r="625" spans="1:16" ht="15">
      <c r="A625" s="340"/>
      <c r="B625" s="349"/>
      <c r="C625" s="349"/>
      <c r="D625" s="348"/>
      <c r="E625" s="348"/>
      <c r="F625" s="347"/>
      <c r="G625" s="346" t="s">
        <v>448</v>
      </c>
      <c r="H625" s="346" t="s">
        <v>447</v>
      </c>
      <c r="I625" s="345" t="s">
        <v>447</v>
      </c>
      <c r="J625" s="344"/>
      <c r="K625" s="345" t="s">
        <v>447</v>
      </c>
      <c r="L625" s="344"/>
      <c r="M625" s="345" t="s">
        <v>447</v>
      </c>
      <c r="N625" s="344"/>
      <c r="O625" s="345" t="s">
        <v>447</v>
      </c>
      <c r="P625" s="344"/>
    </row>
    <row r="626" spans="1:16" ht="15">
      <c r="A626" s="340"/>
      <c r="B626" s="360" t="s">
        <v>461</v>
      </c>
      <c r="C626" s="360" t="s">
        <v>460</v>
      </c>
      <c r="D626" s="359" t="s">
        <v>459</v>
      </c>
      <c r="E626" s="359" t="s">
        <v>458</v>
      </c>
      <c r="F626" s="358" t="s">
        <v>458</v>
      </c>
      <c r="G626" s="346" t="s">
        <v>453</v>
      </c>
      <c r="H626" s="346" t="s">
        <v>447</v>
      </c>
      <c r="I626" s="357" t="s">
        <v>447</v>
      </c>
      <c r="J626" s="356"/>
      <c r="K626" s="357" t="s">
        <v>447</v>
      </c>
      <c r="L626" s="356"/>
      <c r="M626" s="357" t="s">
        <v>447</v>
      </c>
      <c r="N626" s="356"/>
      <c r="O626" s="357" t="s">
        <v>447</v>
      </c>
      <c r="P626" s="356"/>
    </row>
    <row r="627" spans="1:16" ht="15">
      <c r="A627" s="340"/>
      <c r="B627" s="355" t="s">
        <v>457</v>
      </c>
      <c r="C627" s="355" t="s">
        <v>456</v>
      </c>
      <c r="D627" s="354" t="s">
        <v>455</v>
      </c>
      <c r="E627" s="354">
        <v>2022</v>
      </c>
      <c r="F627" s="353" t="s">
        <v>454</v>
      </c>
      <c r="G627" s="346" t="s">
        <v>453</v>
      </c>
      <c r="H627" s="346" t="s">
        <v>447</v>
      </c>
      <c r="I627" s="345">
        <v>11767098.8</v>
      </c>
      <c r="J627" s="344"/>
      <c r="K627" s="345">
        <v>8652558</v>
      </c>
      <c r="L627" s="344"/>
      <c r="M627" s="345">
        <v>8652558</v>
      </c>
      <c r="N627" s="344"/>
      <c r="O627" s="345">
        <v>0</v>
      </c>
      <c r="P627" s="344"/>
    </row>
    <row r="628" spans="1:16" ht="15">
      <c r="A628" s="340"/>
      <c r="B628" s="352"/>
      <c r="C628" s="352"/>
      <c r="D628" s="351"/>
      <c r="E628" s="351"/>
      <c r="F628" s="350"/>
      <c r="G628" s="346" t="s">
        <v>452</v>
      </c>
      <c r="H628" s="346" t="s">
        <v>447</v>
      </c>
      <c r="I628" s="345" t="s">
        <v>447</v>
      </c>
      <c r="J628" s="344"/>
      <c r="K628" s="345" t="s">
        <v>447</v>
      </c>
      <c r="L628" s="344"/>
      <c r="M628" s="345" t="s">
        <v>447</v>
      </c>
      <c r="N628" s="344"/>
      <c r="O628" s="345" t="s">
        <v>447</v>
      </c>
      <c r="P628" s="344"/>
    </row>
    <row r="629" spans="1:16" ht="15">
      <c r="A629" s="340"/>
      <c r="B629" s="352"/>
      <c r="C629" s="352"/>
      <c r="D629" s="351"/>
      <c r="E629" s="351"/>
      <c r="F629" s="350"/>
      <c r="G629" s="346" t="s">
        <v>451</v>
      </c>
      <c r="H629" s="346" t="s">
        <v>447</v>
      </c>
      <c r="I629" s="345">
        <v>114150.84</v>
      </c>
      <c r="J629" s="344"/>
      <c r="K629" s="345">
        <v>114150.84</v>
      </c>
      <c r="L629" s="344"/>
      <c r="M629" s="345">
        <v>114150.84</v>
      </c>
      <c r="N629" s="344"/>
      <c r="O629" s="345" t="s">
        <v>447</v>
      </c>
      <c r="P629" s="344"/>
    </row>
    <row r="630" spans="1:16" ht="15">
      <c r="A630" s="340"/>
      <c r="B630" s="352"/>
      <c r="C630" s="352"/>
      <c r="D630" s="351"/>
      <c r="E630" s="351"/>
      <c r="F630" s="350"/>
      <c r="G630" s="346" t="s">
        <v>450</v>
      </c>
      <c r="H630" s="346" t="s">
        <v>447</v>
      </c>
      <c r="I630" s="345">
        <v>9647000</v>
      </c>
      <c r="J630" s="344"/>
      <c r="K630" s="345">
        <v>7538407.16</v>
      </c>
      <c r="L630" s="344"/>
      <c r="M630" s="345">
        <v>7538407.16</v>
      </c>
      <c r="N630" s="344"/>
      <c r="O630" s="345" t="s">
        <v>447</v>
      </c>
      <c r="P630" s="344"/>
    </row>
    <row r="631" spans="1:16" ht="15">
      <c r="A631" s="340"/>
      <c r="B631" s="352"/>
      <c r="C631" s="352"/>
      <c r="D631" s="351"/>
      <c r="E631" s="351"/>
      <c r="F631" s="350"/>
      <c r="G631" s="346" t="s">
        <v>449</v>
      </c>
      <c r="H631" s="346" t="s">
        <v>447</v>
      </c>
      <c r="I631" s="345">
        <v>2005947.96</v>
      </c>
      <c r="J631" s="344"/>
      <c r="K631" s="345">
        <v>1000000</v>
      </c>
      <c r="L631" s="344"/>
      <c r="M631" s="345">
        <v>1000000</v>
      </c>
      <c r="N631" s="344"/>
      <c r="O631" s="345" t="s">
        <v>447</v>
      </c>
      <c r="P631" s="344"/>
    </row>
    <row r="632" spans="1:16" ht="15">
      <c r="A632" s="340"/>
      <c r="B632" s="349"/>
      <c r="C632" s="349"/>
      <c r="D632" s="348"/>
      <c r="E632" s="348"/>
      <c r="F632" s="347"/>
      <c r="G632" s="346" t="s">
        <v>448</v>
      </c>
      <c r="H632" s="346" t="s">
        <v>447</v>
      </c>
      <c r="I632" s="345" t="s">
        <v>447</v>
      </c>
      <c r="J632" s="344"/>
      <c r="K632" s="345" t="s">
        <v>447</v>
      </c>
      <c r="L632" s="344"/>
      <c r="M632" s="345" t="s">
        <v>447</v>
      </c>
      <c r="N632" s="344"/>
      <c r="O632" s="345" t="s">
        <v>447</v>
      </c>
      <c r="P632" s="344"/>
    </row>
    <row r="635" spans="1:16" ht="15">
      <c r="A635" s="340"/>
      <c r="B635" s="392" t="s">
        <v>536</v>
      </c>
      <c r="C635" s="391"/>
      <c r="D635" s="391"/>
      <c r="E635" s="391"/>
      <c r="F635" s="391"/>
      <c r="G635" s="340"/>
      <c r="I635" s="340"/>
      <c r="J635" s="340"/>
      <c r="K635" s="340"/>
      <c r="L635" s="340"/>
      <c r="M635" s="340"/>
      <c r="N635" s="340"/>
      <c r="O635" s="340"/>
      <c r="P635" s="340"/>
    </row>
    <row r="636" spans="1:16" ht="15">
      <c r="A636" s="340"/>
      <c r="B636" s="390" t="s">
        <v>531</v>
      </c>
      <c r="C636" s="390" t="s">
        <v>263</v>
      </c>
      <c r="D636" s="390" t="s">
        <v>530</v>
      </c>
      <c r="E636" s="390" t="s">
        <v>529</v>
      </c>
      <c r="F636" s="390" t="s">
        <v>335</v>
      </c>
      <c r="G636" s="390" t="s">
        <v>528</v>
      </c>
      <c r="H636" s="389" t="s">
        <v>527</v>
      </c>
      <c r="I636" s="385" t="s">
        <v>526</v>
      </c>
      <c r="J636" s="388"/>
      <c r="K636" s="388"/>
      <c r="L636" s="388"/>
      <c r="M636" s="388"/>
      <c r="N636" s="388"/>
      <c r="O636" s="388"/>
      <c r="P636" s="384"/>
    </row>
    <row r="637" spans="1:16" ht="15">
      <c r="A637" s="340"/>
      <c r="B637" s="387"/>
      <c r="C637" s="387"/>
      <c r="D637" s="387"/>
      <c r="E637" s="387"/>
      <c r="F637" s="387"/>
      <c r="G637" s="387"/>
      <c r="H637" s="386"/>
      <c r="I637" s="385" t="s">
        <v>525</v>
      </c>
      <c r="J637" s="384"/>
      <c r="K637" s="385" t="s">
        <v>524</v>
      </c>
      <c r="L637" s="384"/>
      <c r="M637" s="385" t="s">
        <v>523</v>
      </c>
      <c r="N637" s="384"/>
      <c r="O637" s="383" t="s">
        <v>328</v>
      </c>
      <c r="P637" s="382"/>
    </row>
    <row r="638" spans="1:16" ht="15">
      <c r="A638" s="340"/>
      <c r="B638" s="381"/>
      <c r="C638" s="381"/>
      <c r="D638" s="381"/>
      <c r="E638" s="381"/>
      <c r="F638" s="381"/>
      <c r="G638" s="381"/>
      <c r="H638" s="380"/>
      <c r="I638" s="379" t="s">
        <v>522</v>
      </c>
      <c r="J638" s="378"/>
      <c r="K638" s="379" t="s">
        <v>521</v>
      </c>
      <c r="L638" s="378"/>
      <c r="M638" s="379" t="s">
        <v>520</v>
      </c>
      <c r="N638" s="378"/>
      <c r="O638" s="377"/>
      <c r="P638" s="376"/>
    </row>
    <row r="639" spans="1:16" ht="15">
      <c r="A639" s="340"/>
      <c r="B639" s="375" t="s">
        <v>515</v>
      </c>
      <c r="C639" s="375" t="s">
        <v>291</v>
      </c>
      <c r="D639" s="375" t="s">
        <v>284</v>
      </c>
      <c r="E639" s="375" t="s">
        <v>519</v>
      </c>
      <c r="F639" s="375" t="s">
        <v>518</v>
      </c>
      <c r="G639" s="375" t="s">
        <v>517</v>
      </c>
      <c r="H639" s="375" t="s">
        <v>516</v>
      </c>
      <c r="I639" s="374" t="s">
        <v>367</v>
      </c>
      <c r="J639" s="373"/>
      <c r="K639" s="374" t="s">
        <v>366</v>
      </c>
      <c r="L639" s="373"/>
      <c r="M639" s="374" t="s">
        <v>365</v>
      </c>
      <c r="N639" s="373"/>
      <c r="O639" s="374" t="s">
        <v>364</v>
      </c>
      <c r="P639" s="373"/>
    </row>
    <row r="640" spans="1:16" ht="15">
      <c r="A640" s="340"/>
      <c r="B640" s="360" t="s">
        <v>515</v>
      </c>
      <c r="C640" s="360" t="s">
        <v>327</v>
      </c>
      <c r="D640" s="359" t="s">
        <v>514</v>
      </c>
      <c r="E640" s="359" t="s">
        <v>458</v>
      </c>
      <c r="F640" s="359" t="s">
        <v>458</v>
      </c>
      <c r="G640" s="346" t="s">
        <v>453</v>
      </c>
      <c r="H640" s="346" t="s">
        <v>447</v>
      </c>
      <c r="I640" s="357" t="s">
        <v>447</v>
      </c>
      <c r="J640" s="356"/>
      <c r="K640" s="357" t="s">
        <v>447</v>
      </c>
      <c r="L640" s="356"/>
      <c r="M640" s="357" t="s">
        <v>447</v>
      </c>
      <c r="N640" s="356"/>
      <c r="O640" s="357" t="s">
        <v>447</v>
      </c>
      <c r="P640" s="356"/>
    </row>
    <row r="641" spans="1:16" ht="15" customHeight="1">
      <c r="A641" s="340"/>
      <c r="B641" s="355" t="s">
        <v>326</v>
      </c>
      <c r="C641" s="355" t="s">
        <v>513</v>
      </c>
      <c r="D641" s="354" t="s">
        <v>512</v>
      </c>
      <c r="E641" s="354" t="s">
        <v>458</v>
      </c>
      <c r="F641" s="346" t="s">
        <v>462</v>
      </c>
      <c r="G641" s="346" t="s">
        <v>453</v>
      </c>
      <c r="H641" s="346" t="s">
        <v>447</v>
      </c>
      <c r="I641" s="371" t="s">
        <v>447</v>
      </c>
      <c r="J641" s="370"/>
      <c r="K641" s="371" t="s">
        <v>447</v>
      </c>
      <c r="L641" s="370"/>
      <c r="M641" s="371" t="s">
        <v>447</v>
      </c>
      <c r="N641" s="370"/>
      <c r="O641" s="371" t="s">
        <v>447</v>
      </c>
      <c r="P641" s="370"/>
    </row>
    <row r="642" spans="1:16" ht="15">
      <c r="A642" s="340"/>
      <c r="B642" s="349"/>
      <c r="C642" s="349"/>
      <c r="D642" s="348"/>
      <c r="E642" s="348"/>
      <c r="F642" s="346" t="s">
        <v>454</v>
      </c>
      <c r="G642" s="346" t="s">
        <v>453</v>
      </c>
      <c r="H642" s="346" t="s">
        <v>447</v>
      </c>
      <c r="I642" s="371" t="s">
        <v>447</v>
      </c>
      <c r="J642" s="370"/>
      <c r="K642" s="371" t="s">
        <v>447</v>
      </c>
      <c r="L642" s="370"/>
      <c r="M642" s="371" t="s">
        <v>447</v>
      </c>
      <c r="N642" s="370"/>
      <c r="O642" s="371" t="s">
        <v>447</v>
      </c>
      <c r="P642" s="370"/>
    </row>
    <row r="643" spans="1:16" ht="15" customHeight="1">
      <c r="A643" s="340"/>
      <c r="B643" s="355" t="s">
        <v>324</v>
      </c>
      <c r="C643" s="355" t="s">
        <v>511</v>
      </c>
      <c r="D643" s="354" t="s">
        <v>510</v>
      </c>
      <c r="E643" s="354" t="s">
        <v>458</v>
      </c>
      <c r="F643" s="346" t="s">
        <v>462</v>
      </c>
      <c r="G643" s="346" t="s">
        <v>453</v>
      </c>
      <c r="H643" s="346" t="s">
        <v>447</v>
      </c>
      <c r="I643" s="371" t="s">
        <v>447</v>
      </c>
      <c r="J643" s="370"/>
      <c r="K643" s="371" t="s">
        <v>447</v>
      </c>
      <c r="L643" s="370"/>
      <c r="M643" s="371" t="s">
        <v>447</v>
      </c>
      <c r="N643" s="370"/>
      <c r="O643" s="371" t="s">
        <v>447</v>
      </c>
      <c r="P643" s="370"/>
    </row>
    <row r="644" spans="1:16" ht="15">
      <c r="A644" s="340"/>
      <c r="B644" s="349"/>
      <c r="C644" s="349"/>
      <c r="D644" s="348"/>
      <c r="E644" s="348"/>
      <c r="F644" s="346" t="s">
        <v>454</v>
      </c>
      <c r="G644" s="346" t="s">
        <v>453</v>
      </c>
      <c r="H644" s="346" t="s">
        <v>447</v>
      </c>
      <c r="I644" s="371" t="s">
        <v>447</v>
      </c>
      <c r="J644" s="370"/>
      <c r="K644" s="371" t="s">
        <v>447</v>
      </c>
      <c r="L644" s="370"/>
      <c r="M644" s="371" t="s">
        <v>447</v>
      </c>
      <c r="N644" s="370"/>
      <c r="O644" s="371" t="s">
        <v>447</v>
      </c>
      <c r="P644" s="370"/>
    </row>
    <row r="645" spans="1:16" ht="15">
      <c r="A645" s="340"/>
      <c r="B645" s="355" t="s">
        <v>322</v>
      </c>
      <c r="C645" s="355" t="s">
        <v>509</v>
      </c>
      <c r="D645" s="354" t="s">
        <v>508</v>
      </c>
      <c r="E645" s="354" t="s">
        <v>458</v>
      </c>
      <c r="F645" s="346" t="s">
        <v>462</v>
      </c>
      <c r="G645" s="346" t="s">
        <v>453</v>
      </c>
      <c r="H645" s="346" t="s">
        <v>447</v>
      </c>
      <c r="I645" s="357" t="s">
        <v>447</v>
      </c>
      <c r="J645" s="356"/>
      <c r="K645" s="357" t="s">
        <v>447</v>
      </c>
      <c r="L645" s="356"/>
      <c r="M645" s="357" t="s">
        <v>447</v>
      </c>
      <c r="N645" s="356"/>
      <c r="O645" s="357" t="s">
        <v>447</v>
      </c>
      <c r="P645" s="356"/>
    </row>
    <row r="646" spans="1:16" ht="15">
      <c r="A646" s="340"/>
      <c r="B646" s="349"/>
      <c r="C646" s="349"/>
      <c r="D646" s="348"/>
      <c r="E646" s="348"/>
      <c r="F646" s="372" t="s">
        <v>454</v>
      </c>
      <c r="G646" s="346" t="s">
        <v>453</v>
      </c>
      <c r="H646" s="346" t="s">
        <v>447</v>
      </c>
      <c r="I646" s="357" t="s">
        <v>447</v>
      </c>
      <c r="J646" s="356"/>
      <c r="K646" s="357" t="s">
        <v>447</v>
      </c>
      <c r="L646" s="356"/>
      <c r="M646" s="357" t="s">
        <v>447</v>
      </c>
      <c r="N646" s="356"/>
      <c r="O646" s="357" t="s">
        <v>447</v>
      </c>
      <c r="P646" s="356"/>
    </row>
    <row r="647" spans="1:16" ht="15">
      <c r="A647" s="340"/>
      <c r="B647" s="360" t="s">
        <v>320</v>
      </c>
      <c r="C647" s="360" t="s">
        <v>507</v>
      </c>
      <c r="D647" s="359" t="s">
        <v>506</v>
      </c>
      <c r="E647" s="359" t="s">
        <v>458</v>
      </c>
      <c r="F647" s="359" t="s">
        <v>458</v>
      </c>
      <c r="G647" s="346" t="s">
        <v>453</v>
      </c>
      <c r="H647" s="346" t="s">
        <v>447</v>
      </c>
      <c r="I647" s="357" t="s">
        <v>447</v>
      </c>
      <c r="J647" s="356"/>
      <c r="K647" s="357" t="s">
        <v>447</v>
      </c>
      <c r="L647" s="356"/>
      <c r="M647" s="357" t="s">
        <v>447</v>
      </c>
      <c r="N647" s="356"/>
      <c r="O647" s="357" t="s">
        <v>447</v>
      </c>
      <c r="P647" s="356"/>
    </row>
    <row r="648" spans="1:16" ht="15">
      <c r="A648" s="340"/>
      <c r="B648" s="354" t="s">
        <v>318</v>
      </c>
      <c r="C648" s="355" t="s">
        <v>486</v>
      </c>
      <c r="D648" s="354" t="s">
        <v>314</v>
      </c>
      <c r="E648" s="354" t="s">
        <v>458</v>
      </c>
      <c r="F648" s="353" t="s">
        <v>462</v>
      </c>
      <c r="G648" s="346" t="s">
        <v>453</v>
      </c>
      <c r="H648" s="346" t="s">
        <v>447</v>
      </c>
      <c r="I648" s="345">
        <v>0</v>
      </c>
      <c r="J648" s="344"/>
      <c r="K648" s="345">
        <v>0</v>
      </c>
      <c r="L648" s="344"/>
      <c r="M648" s="345">
        <v>0</v>
      </c>
      <c r="N648" s="344"/>
      <c r="O648" s="345">
        <v>0</v>
      </c>
      <c r="P648" s="344"/>
    </row>
    <row r="649" spans="1:16" ht="15">
      <c r="A649" s="340"/>
      <c r="B649" s="351"/>
      <c r="C649" s="352"/>
      <c r="D649" s="351"/>
      <c r="E649" s="351"/>
      <c r="F649" s="350"/>
      <c r="G649" s="346" t="s">
        <v>452</v>
      </c>
      <c r="H649" s="346" t="s">
        <v>447</v>
      </c>
      <c r="I649" s="345" t="s">
        <v>447</v>
      </c>
      <c r="J649" s="344"/>
      <c r="K649" s="345" t="s">
        <v>447</v>
      </c>
      <c r="L649" s="344"/>
      <c r="M649" s="345" t="s">
        <v>447</v>
      </c>
      <c r="N649" s="344"/>
      <c r="O649" s="345" t="s">
        <v>447</v>
      </c>
      <c r="P649" s="344"/>
    </row>
    <row r="650" spans="1:16" ht="15">
      <c r="A650" s="340"/>
      <c r="B650" s="351"/>
      <c r="C650" s="352"/>
      <c r="D650" s="351"/>
      <c r="E650" s="351"/>
      <c r="F650" s="350"/>
      <c r="G650" s="346" t="s">
        <v>451</v>
      </c>
      <c r="H650" s="346" t="s">
        <v>447</v>
      </c>
      <c r="I650" s="345" t="s">
        <v>447</v>
      </c>
      <c r="J650" s="344"/>
      <c r="K650" s="345" t="s">
        <v>447</v>
      </c>
      <c r="L650" s="344"/>
      <c r="M650" s="345" t="s">
        <v>447</v>
      </c>
      <c r="N650" s="344"/>
      <c r="O650" s="345" t="s">
        <v>447</v>
      </c>
      <c r="P650" s="344"/>
    </row>
    <row r="651" spans="1:16" ht="15">
      <c r="A651" s="340"/>
      <c r="B651" s="351"/>
      <c r="C651" s="352"/>
      <c r="D651" s="351"/>
      <c r="E651" s="351"/>
      <c r="F651" s="350"/>
      <c r="G651" s="346" t="s">
        <v>450</v>
      </c>
      <c r="H651" s="346" t="s">
        <v>447</v>
      </c>
      <c r="I651" s="345" t="s">
        <v>447</v>
      </c>
      <c r="J651" s="344"/>
      <c r="K651" s="345" t="s">
        <v>447</v>
      </c>
      <c r="L651" s="344"/>
      <c r="M651" s="345" t="s">
        <v>447</v>
      </c>
      <c r="N651" s="344"/>
      <c r="O651" s="345" t="s">
        <v>447</v>
      </c>
      <c r="P651" s="344"/>
    </row>
    <row r="652" spans="1:16" ht="15">
      <c r="A652" s="340"/>
      <c r="B652" s="351"/>
      <c r="C652" s="352"/>
      <c r="D652" s="351"/>
      <c r="E652" s="351"/>
      <c r="F652" s="350"/>
      <c r="G652" s="346" t="s">
        <v>449</v>
      </c>
      <c r="H652" s="346" t="s">
        <v>447</v>
      </c>
      <c r="I652" s="345" t="s">
        <v>447</v>
      </c>
      <c r="J652" s="344"/>
      <c r="K652" s="345" t="s">
        <v>447</v>
      </c>
      <c r="L652" s="344"/>
      <c r="M652" s="345" t="s">
        <v>447</v>
      </c>
      <c r="N652" s="344"/>
      <c r="O652" s="345" t="s">
        <v>447</v>
      </c>
      <c r="P652" s="344"/>
    </row>
    <row r="653" spans="1:16" ht="15">
      <c r="A653" s="340"/>
      <c r="B653" s="348"/>
      <c r="C653" s="349"/>
      <c r="D653" s="348"/>
      <c r="E653" s="348"/>
      <c r="F653" s="347"/>
      <c r="G653" s="346" t="s">
        <v>448</v>
      </c>
      <c r="H653" s="346" t="s">
        <v>447</v>
      </c>
      <c r="I653" s="345" t="s">
        <v>447</v>
      </c>
      <c r="J653" s="344"/>
      <c r="K653" s="345" t="s">
        <v>447</v>
      </c>
      <c r="L653" s="344"/>
      <c r="M653" s="345" t="s">
        <v>447</v>
      </c>
      <c r="N653" s="344"/>
      <c r="O653" s="345" t="s">
        <v>447</v>
      </c>
      <c r="P653" s="344"/>
    </row>
    <row r="654" spans="1:16" ht="15">
      <c r="A654" s="340"/>
      <c r="B654" s="365" t="s">
        <v>317</v>
      </c>
      <c r="C654" s="365" t="s">
        <v>486</v>
      </c>
      <c r="D654" s="364" t="s">
        <v>505</v>
      </c>
      <c r="E654" s="364" t="s">
        <v>458</v>
      </c>
      <c r="F654" s="364" t="s">
        <v>462</v>
      </c>
      <c r="G654" s="363" t="s">
        <v>453</v>
      </c>
      <c r="H654" s="363" t="s">
        <v>447</v>
      </c>
      <c r="I654" s="362" t="s">
        <v>447</v>
      </c>
      <c r="J654" s="361"/>
      <c r="K654" s="362" t="s">
        <v>447</v>
      </c>
      <c r="L654" s="361"/>
      <c r="M654" s="362" t="s">
        <v>447</v>
      </c>
      <c r="N654" s="361"/>
      <c r="O654" s="362" t="s">
        <v>447</v>
      </c>
      <c r="P654" s="361"/>
    </row>
    <row r="655" spans="1:16" ht="15">
      <c r="A655" s="340"/>
      <c r="B655" s="354" t="s">
        <v>313</v>
      </c>
      <c r="C655" s="354" t="s">
        <v>504</v>
      </c>
      <c r="D655" s="354" t="s">
        <v>503</v>
      </c>
      <c r="E655" s="354" t="s">
        <v>458</v>
      </c>
      <c r="F655" s="353" t="s">
        <v>454</v>
      </c>
      <c r="G655" s="346" t="s">
        <v>453</v>
      </c>
      <c r="H655" s="346" t="s">
        <v>447</v>
      </c>
      <c r="I655" s="345">
        <v>0</v>
      </c>
      <c r="J655" s="344"/>
      <c r="K655" s="345">
        <v>0</v>
      </c>
      <c r="L655" s="344"/>
      <c r="M655" s="345">
        <v>0</v>
      </c>
      <c r="N655" s="344"/>
      <c r="O655" s="345">
        <v>0</v>
      </c>
      <c r="P655" s="344"/>
    </row>
    <row r="656" spans="1:16" ht="15">
      <c r="A656" s="340"/>
      <c r="B656" s="351"/>
      <c r="C656" s="351"/>
      <c r="D656" s="351"/>
      <c r="E656" s="351"/>
      <c r="F656" s="350"/>
      <c r="G656" s="346" t="s">
        <v>452</v>
      </c>
      <c r="H656" s="346" t="s">
        <v>447</v>
      </c>
      <c r="I656" s="345" t="s">
        <v>447</v>
      </c>
      <c r="J656" s="344"/>
      <c r="K656" s="345" t="s">
        <v>447</v>
      </c>
      <c r="L656" s="344"/>
      <c r="M656" s="345" t="s">
        <v>447</v>
      </c>
      <c r="N656" s="344"/>
      <c r="O656" s="345" t="s">
        <v>447</v>
      </c>
      <c r="P656" s="344"/>
    </row>
    <row r="657" spans="1:16" ht="15">
      <c r="A657" s="340"/>
      <c r="B657" s="351"/>
      <c r="C657" s="351"/>
      <c r="D657" s="351"/>
      <c r="E657" s="351"/>
      <c r="F657" s="350"/>
      <c r="G657" s="346" t="s">
        <v>451</v>
      </c>
      <c r="H657" s="346" t="s">
        <v>447</v>
      </c>
      <c r="I657" s="345" t="s">
        <v>447</v>
      </c>
      <c r="J657" s="344"/>
      <c r="K657" s="345" t="s">
        <v>447</v>
      </c>
      <c r="L657" s="344"/>
      <c r="M657" s="345" t="s">
        <v>447</v>
      </c>
      <c r="N657" s="344"/>
      <c r="O657" s="345" t="s">
        <v>447</v>
      </c>
      <c r="P657" s="344"/>
    </row>
    <row r="658" spans="1:16" ht="15">
      <c r="A658" s="340"/>
      <c r="B658" s="351"/>
      <c r="C658" s="351"/>
      <c r="D658" s="351"/>
      <c r="E658" s="351"/>
      <c r="F658" s="350"/>
      <c r="G658" s="346" t="s">
        <v>450</v>
      </c>
      <c r="H658" s="346" t="s">
        <v>447</v>
      </c>
      <c r="I658" s="345" t="s">
        <v>447</v>
      </c>
      <c r="J658" s="344"/>
      <c r="K658" s="345" t="s">
        <v>447</v>
      </c>
      <c r="L658" s="344"/>
      <c r="M658" s="345" t="s">
        <v>447</v>
      </c>
      <c r="N658" s="344"/>
      <c r="O658" s="345" t="s">
        <v>447</v>
      </c>
      <c r="P658" s="344"/>
    </row>
    <row r="659" spans="1:16" ht="15">
      <c r="A659" s="340"/>
      <c r="B659" s="351"/>
      <c r="C659" s="351"/>
      <c r="D659" s="351"/>
      <c r="E659" s="351"/>
      <c r="F659" s="350"/>
      <c r="G659" s="346" t="s">
        <v>449</v>
      </c>
      <c r="H659" s="346" t="s">
        <v>447</v>
      </c>
      <c r="I659" s="345" t="s">
        <v>447</v>
      </c>
      <c r="J659" s="344"/>
      <c r="K659" s="345" t="s">
        <v>447</v>
      </c>
      <c r="L659" s="344"/>
      <c r="M659" s="345" t="s">
        <v>447</v>
      </c>
      <c r="N659" s="344"/>
      <c r="O659" s="345" t="s">
        <v>447</v>
      </c>
      <c r="P659" s="344"/>
    </row>
    <row r="660" spans="1:16" ht="15">
      <c r="A660" s="340"/>
      <c r="B660" s="348"/>
      <c r="C660" s="348"/>
      <c r="D660" s="348"/>
      <c r="E660" s="348"/>
      <c r="F660" s="347"/>
      <c r="G660" s="346" t="s">
        <v>448</v>
      </c>
      <c r="H660" s="346" t="s">
        <v>447</v>
      </c>
      <c r="I660" s="345" t="s">
        <v>447</v>
      </c>
      <c r="J660" s="344"/>
      <c r="K660" s="345" t="s">
        <v>447</v>
      </c>
      <c r="L660" s="344"/>
      <c r="M660" s="345" t="s">
        <v>447</v>
      </c>
      <c r="N660" s="344"/>
      <c r="O660" s="345" t="s">
        <v>447</v>
      </c>
      <c r="P660" s="344"/>
    </row>
    <row r="661" spans="1:16" ht="15">
      <c r="A661" s="340"/>
      <c r="B661" s="360" t="s">
        <v>308</v>
      </c>
      <c r="C661" s="360" t="s">
        <v>502</v>
      </c>
      <c r="D661" s="359" t="s">
        <v>501</v>
      </c>
      <c r="E661" s="359" t="s">
        <v>458</v>
      </c>
      <c r="F661" s="358" t="s">
        <v>458</v>
      </c>
      <c r="G661" s="346" t="s">
        <v>453</v>
      </c>
      <c r="H661" s="346" t="s">
        <v>447</v>
      </c>
      <c r="I661" s="357" t="s">
        <v>447</v>
      </c>
      <c r="J661" s="356"/>
      <c r="K661" s="357" t="s">
        <v>447</v>
      </c>
      <c r="L661" s="356"/>
      <c r="M661" s="357" t="s">
        <v>447</v>
      </c>
      <c r="N661" s="356"/>
      <c r="O661" s="357" t="s">
        <v>447</v>
      </c>
      <c r="P661" s="356"/>
    </row>
    <row r="662" spans="1:16" ht="51">
      <c r="A662" s="340"/>
      <c r="B662" s="394" t="s">
        <v>306</v>
      </c>
      <c r="C662" s="394" t="s">
        <v>500</v>
      </c>
      <c r="D662" s="393" t="s">
        <v>499</v>
      </c>
      <c r="E662" s="393" t="s">
        <v>458</v>
      </c>
      <c r="F662" s="466" t="s">
        <v>458</v>
      </c>
      <c r="G662" s="346" t="s">
        <v>453</v>
      </c>
      <c r="H662" s="346" t="s">
        <v>447</v>
      </c>
      <c r="I662" s="357">
        <v>129781451.45</v>
      </c>
      <c r="J662" s="356"/>
      <c r="K662" s="357">
        <v>128860128.42</v>
      </c>
      <c r="L662" s="356"/>
      <c r="M662" s="357">
        <v>128860128.42</v>
      </c>
      <c r="N662" s="356"/>
      <c r="O662" s="357">
        <v>0</v>
      </c>
      <c r="P662" s="356"/>
    </row>
    <row r="663" spans="1:16" ht="15" customHeight="1">
      <c r="A663" s="340"/>
      <c r="B663" s="355" t="s">
        <v>305</v>
      </c>
      <c r="C663" s="355" t="s">
        <v>475</v>
      </c>
      <c r="D663" s="354" t="s">
        <v>498</v>
      </c>
      <c r="E663" s="354" t="s">
        <v>458</v>
      </c>
      <c r="F663" s="353" t="s">
        <v>462</v>
      </c>
      <c r="G663" s="346" t="s">
        <v>453</v>
      </c>
      <c r="H663" s="346" t="s">
        <v>447</v>
      </c>
      <c r="I663" s="345">
        <v>0</v>
      </c>
      <c r="J663" s="344"/>
      <c r="K663" s="345">
        <v>0</v>
      </c>
      <c r="L663" s="344"/>
      <c r="M663" s="345">
        <v>0</v>
      </c>
      <c r="N663" s="344"/>
      <c r="O663" s="345">
        <v>0</v>
      </c>
      <c r="P663" s="344"/>
    </row>
    <row r="664" spans="1:16" ht="15">
      <c r="A664" s="340"/>
      <c r="B664" s="352"/>
      <c r="C664" s="352"/>
      <c r="D664" s="351"/>
      <c r="E664" s="351"/>
      <c r="F664" s="350"/>
      <c r="G664" s="346" t="s">
        <v>452</v>
      </c>
      <c r="H664" s="346" t="s">
        <v>447</v>
      </c>
      <c r="I664" s="345" t="s">
        <v>447</v>
      </c>
      <c r="J664" s="344"/>
      <c r="K664" s="345" t="s">
        <v>447</v>
      </c>
      <c r="L664" s="344"/>
      <c r="M664" s="345" t="s">
        <v>447</v>
      </c>
      <c r="N664" s="344"/>
      <c r="O664" s="345" t="s">
        <v>447</v>
      </c>
      <c r="P664" s="344"/>
    </row>
    <row r="665" spans="1:16" ht="15">
      <c r="A665" s="340"/>
      <c r="B665" s="352"/>
      <c r="C665" s="352"/>
      <c r="D665" s="351"/>
      <c r="E665" s="351"/>
      <c r="F665" s="350"/>
      <c r="G665" s="346" t="s">
        <v>451</v>
      </c>
      <c r="H665" s="346" t="s">
        <v>447</v>
      </c>
      <c r="I665" s="345" t="s">
        <v>447</v>
      </c>
      <c r="J665" s="344"/>
      <c r="K665" s="345" t="s">
        <v>447</v>
      </c>
      <c r="L665" s="344"/>
      <c r="M665" s="345" t="s">
        <v>447</v>
      </c>
      <c r="N665" s="344"/>
      <c r="O665" s="345" t="s">
        <v>447</v>
      </c>
      <c r="P665" s="344"/>
    </row>
    <row r="666" spans="1:16" ht="15">
      <c r="A666" s="340"/>
      <c r="B666" s="352"/>
      <c r="C666" s="352"/>
      <c r="D666" s="351"/>
      <c r="E666" s="351"/>
      <c r="F666" s="350"/>
      <c r="G666" s="346" t="s">
        <v>450</v>
      </c>
      <c r="H666" s="346" t="s">
        <v>447</v>
      </c>
      <c r="I666" s="345" t="s">
        <v>447</v>
      </c>
      <c r="J666" s="344"/>
      <c r="K666" s="345" t="s">
        <v>447</v>
      </c>
      <c r="L666" s="344"/>
      <c r="M666" s="345" t="s">
        <v>447</v>
      </c>
      <c r="N666" s="344"/>
      <c r="O666" s="345" t="s">
        <v>447</v>
      </c>
      <c r="P666" s="344"/>
    </row>
    <row r="667" spans="1:16" ht="15">
      <c r="A667" s="340"/>
      <c r="B667" s="349"/>
      <c r="C667" s="349"/>
      <c r="D667" s="348"/>
      <c r="E667" s="348"/>
      <c r="F667" s="347"/>
      <c r="G667" s="346" t="s">
        <v>449</v>
      </c>
      <c r="H667" s="346" t="s">
        <v>447</v>
      </c>
      <c r="I667" s="345" t="s">
        <v>447</v>
      </c>
      <c r="J667" s="344"/>
      <c r="K667" s="345" t="s">
        <v>447</v>
      </c>
      <c r="L667" s="344"/>
      <c r="M667" s="345" t="s">
        <v>447</v>
      </c>
      <c r="N667" s="344"/>
      <c r="O667" s="345" t="s">
        <v>447</v>
      </c>
      <c r="P667" s="344"/>
    </row>
    <row r="668" spans="1:16" ht="15">
      <c r="A668" s="340"/>
      <c r="B668" s="355" t="s">
        <v>304</v>
      </c>
      <c r="C668" s="355" t="s">
        <v>469</v>
      </c>
      <c r="D668" s="354" t="s">
        <v>497</v>
      </c>
      <c r="E668" s="354" t="s">
        <v>458</v>
      </c>
      <c r="F668" s="353" t="s">
        <v>454</v>
      </c>
      <c r="G668" s="346" t="s">
        <v>453</v>
      </c>
      <c r="H668" s="346" t="s">
        <v>447</v>
      </c>
      <c r="I668" s="345">
        <v>129781451.45</v>
      </c>
      <c r="J668" s="344"/>
      <c r="K668" s="345">
        <v>128860128.42</v>
      </c>
      <c r="L668" s="344"/>
      <c r="M668" s="345">
        <v>128860128.42</v>
      </c>
      <c r="N668" s="344"/>
      <c r="O668" s="345">
        <v>0</v>
      </c>
      <c r="P668" s="344"/>
    </row>
    <row r="669" spans="1:16" ht="15">
      <c r="A669" s="340"/>
      <c r="B669" s="352"/>
      <c r="C669" s="352"/>
      <c r="D669" s="351"/>
      <c r="E669" s="351"/>
      <c r="F669" s="350"/>
      <c r="G669" s="346" t="s">
        <v>452</v>
      </c>
      <c r="H669" s="346" t="s">
        <v>447</v>
      </c>
      <c r="I669" s="345" t="s">
        <v>447</v>
      </c>
      <c r="J669" s="344"/>
      <c r="K669" s="345" t="s">
        <v>447</v>
      </c>
      <c r="L669" s="344"/>
      <c r="M669" s="345" t="s">
        <v>447</v>
      </c>
      <c r="N669" s="344"/>
      <c r="O669" s="345" t="s">
        <v>447</v>
      </c>
      <c r="P669" s="344"/>
    </row>
    <row r="670" spans="1:16" ht="15">
      <c r="A670" s="340"/>
      <c r="B670" s="352"/>
      <c r="C670" s="352"/>
      <c r="D670" s="351"/>
      <c r="E670" s="351"/>
      <c r="F670" s="350"/>
      <c r="G670" s="346" t="s">
        <v>451</v>
      </c>
      <c r="H670" s="346" t="s">
        <v>447</v>
      </c>
      <c r="I670" s="345" t="s">
        <v>447</v>
      </c>
      <c r="J670" s="344"/>
      <c r="K670" s="345" t="s">
        <v>447</v>
      </c>
      <c r="L670" s="344"/>
      <c r="M670" s="345" t="s">
        <v>447</v>
      </c>
      <c r="N670" s="344"/>
      <c r="O670" s="345" t="s">
        <v>447</v>
      </c>
      <c r="P670" s="344"/>
    </row>
    <row r="671" spans="1:16" ht="15">
      <c r="A671" s="340"/>
      <c r="B671" s="352"/>
      <c r="C671" s="352"/>
      <c r="D671" s="351"/>
      <c r="E671" s="351"/>
      <c r="F671" s="350"/>
      <c r="G671" s="346" t="s">
        <v>450</v>
      </c>
      <c r="H671" s="346" t="s">
        <v>447</v>
      </c>
      <c r="I671" s="345">
        <v>118781451.45</v>
      </c>
      <c r="J671" s="344"/>
      <c r="K671" s="345">
        <v>117860128.42</v>
      </c>
      <c r="L671" s="344"/>
      <c r="M671" s="345">
        <v>117860128.42</v>
      </c>
      <c r="N671" s="344"/>
      <c r="O671" s="345" t="s">
        <v>447</v>
      </c>
      <c r="P671" s="344"/>
    </row>
    <row r="672" spans="1:16" ht="15">
      <c r="A672" s="340"/>
      <c r="B672" s="349"/>
      <c r="C672" s="349"/>
      <c r="D672" s="348"/>
      <c r="E672" s="348"/>
      <c r="F672" s="347"/>
      <c r="G672" s="346" t="s">
        <v>449</v>
      </c>
      <c r="H672" s="346" t="s">
        <v>447</v>
      </c>
      <c r="I672" s="345">
        <v>11000000</v>
      </c>
      <c r="J672" s="344"/>
      <c r="K672" s="345">
        <v>11000000</v>
      </c>
      <c r="L672" s="344"/>
      <c r="M672" s="345">
        <v>11000000</v>
      </c>
      <c r="N672" s="344"/>
      <c r="O672" s="345" t="s">
        <v>447</v>
      </c>
      <c r="P672" s="344"/>
    </row>
    <row r="673" spans="1:16" ht="15">
      <c r="A673" s="340"/>
      <c r="B673" s="360" t="s">
        <v>303</v>
      </c>
      <c r="C673" s="360" t="s">
        <v>496</v>
      </c>
      <c r="D673" s="359" t="s">
        <v>495</v>
      </c>
      <c r="E673" s="359" t="s">
        <v>458</v>
      </c>
      <c r="F673" s="358" t="s">
        <v>458</v>
      </c>
      <c r="G673" s="346" t="s">
        <v>453</v>
      </c>
      <c r="H673" s="346" t="s">
        <v>447</v>
      </c>
      <c r="I673" s="357" t="s">
        <v>447</v>
      </c>
      <c r="J673" s="356"/>
      <c r="K673" s="357" t="s">
        <v>447</v>
      </c>
      <c r="L673" s="356"/>
      <c r="M673" s="357" t="s">
        <v>447</v>
      </c>
      <c r="N673" s="356"/>
      <c r="O673" s="357" t="s">
        <v>447</v>
      </c>
      <c r="P673" s="356"/>
    </row>
    <row r="674" spans="1:16" ht="15">
      <c r="A674" s="340"/>
      <c r="B674" s="360" t="s">
        <v>302</v>
      </c>
      <c r="C674" s="360" t="s">
        <v>494</v>
      </c>
      <c r="D674" s="359" t="s">
        <v>493</v>
      </c>
      <c r="E674" s="359" t="s">
        <v>458</v>
      </c>
      <c r="F674" s="358" t="s">
        <v>458</v>
      </c>
      <c r="G674" s="346" t="s">
        <v>453</v>
      </c>
      <c r="H674" s="346" t="s">
        <v>447</v>
      </c>
      <c r="I674" s="357" t="s">
        <v>447</v>
      </c>
      <c r="J674" s="356"/>
      <c r="K674" s="357" t="s">
        <v>447</v>
      </c>
      <c r="L674" s="356"/>
      <c r="M674" s="357" t="s">
        <v>447</v>
      </c>
      <c r="N674" s="356"/>
      <c r="O674" s="357" t="s">
        <v>447</v>
      </c>
      <c r="P674" s="356"/>
    </row>
    <row r="675" spans="1:16" ht="15">
      <c r="A675" s="340"/>
      <c r="B675" s="355" t="s">
        <v>492</v>
      </c>
      <c r="C675" s="355" t="s">
        <v>471</v>
      </c>
      <c r="D675" s="354" t="s">
        <v>301</v>
      </c>
      <c r="E675" s="354" t="s">
        <v>458</v>
      </c>
      <c r="F675" s="353" t="s">
        <v>462</v>
      </c>
      <c r="G675" s="346" t="s">
        <v>453</v>
      </c>
      <c r="H675" s="346" t="s">
        <v>447</v>
      </c>
      <c r="I675" s="345" t="s">
        <v>447</v>
      </c>
      <c r="J675" s="344"/>
      <c r="K675" s="345" t="s">
        <v>447</v>
      </c>
      <c r="L675" s="344"/>
      <c r="M675" s="345" t="s">
        <v>447</v>
      </c>
      <c r="N675" s="344"/>
      <c r="O675" s="345" t="s">
        <v>447</v>
      </c>
      <c r="P675" s="344"/>
    </row>
    <row r="676" spans="1:16" ht="15">
      <c r="A676" s="340"/>
      <c r="B676" s="352"/>
      <c r="C676" s="352"/>
      <c r="D676" s="351"/>
      <c r="E676" s="351"/>
      <c r="F676" s="350"/>
      <c r="G676" s="346" t="s">
        <v>451</v>
      </c>
      <c r="H676" s="346" t="s">
        <v>447</v>
      </c>
      <c r="I676" s="345" t="s">
        <v>447</v>
      </c>
      <c r="J676" s="344"/>
      <c r="K676" s="345" t="s">
        <v>447</v>
      </c>
      <c r="L676" s="344"/>
      <c r="M676" s="345" t="s">
        <v>447</v>
      </c>
      <c r="N676" s="344"/>
      <c r="O676" s="345" t="s">
        <v>447</v>
      </c>
      <c r="P676" s="344"/>
    </row>
    <row r="677" spans="1:16" ht="15">
      <c r="A677" s="340"/>
      <c r="B677" s="352"/>
      <c r="C677" s="352"/>
      <c r="D677" s="351"/>
      <c r="E677" s="351"/>
      <c r="F677" s="350"/>
      <c r="G677" s="346" t="s">
        <v>450</v>
      </c>
      <c r="H677" s="346" t="s">
        <v>447</v>
      </c>
      <c r="I677" s="345" t="s">
        <v>447</v>
      </c>
      <c r="J677" s="344"/>
      <c r="K677" s="345" t="s">
        <v>447</v>
      </c>
      <c r="L677" s="344"/>
      <c r="M677" s="345" t="s">
        <v>447</v>
      </c>
      <c r="N677" s="344"/>
      <c r="O677" s="345" t="s">
        <v>447</v>
      </c>
      <c r="P677" s="344"/>
    </row>
    <row r="678" spans="1:16" ht="15">
      <c r="A678" s="340"/>
      <c r="B678" s="349"/>
      <c r="C678" s="349"/>
      <c r="D678" s="348"/>
      <c r="E678" s="348"/>
      <c r="F678" s="347"/>
      <c r="G678" s="346" t="s">
        <v>449</v>
      </c>
      <c r="H678" s="346" t="s">
        <v>447</v>
      </c>
      <c r="I678" s="345" t="s">
        <v>447</v>
      </c>
      <c r="J678" s="344"/>
      <c r="K678" s="345" t="s">
        <v>447</v>
      </c>
      <c r="L678" s="344"/>
      <c r="M678" s="345" t="s">
        <v>447</v>
      </c>
      <c r="N678" s="344"/>
      <c r="O678" s="345" t="s">
        <v>447</v>
      </c>
      <c r="P678" s="344"/>
    </row>
    <row r="679" spans="1:16" ht="15">
      <c r="A679" s="340"/>
      <c r="B679" s="355" t="s">
        <v>300</v>
      </c>
      <c r="C679" s="355" t="s">
        <v>469</v>
      </c>
      <c r="D679" s="354" t="s">
        <v>491</v>
      </c>
      <c r="E679" s="354" t="s">
        <v>458</v>
      </c>
      <c r="F679" s="353" t="s">
        <v>454</v>
      </c>
      <c r="G679" s="346" t="s">
        <v>453</v>
      </c>
      <c r="H679" s="346" t="s">
        <v>447</v>
      </c>
      <c r="I679" s="345" t="s">
        <v>447</v>
      </c>
      <c r="J679" s="344"/>
      <c r="K679" s="345" t="s">
        <v>447</v>
      </c>
      <c r="L679" s="344"/>
      <c r="M679" s="345" t="s">
        <v>447</v>
      </c>
      <c r="N679" s="344"/>
      <c r="O679" s="345" t="s">
        <v>447</v>
      </c>
      <c r="P679" s="344"/>
    </row>
    <row r="680" spans="1:16" ht="15">
      <c r="A680" s="340"/>
      <c r="B680" s="352"/>
      <c r="C680" s="352"/>
      <c r="D680" s="351"/>
      <c r="E680" s="351"/>
      <c r="F680" s="350"/>
      <c r="G680" s="346" t="s">
        <v>451</v>
      </c>
      <c r="H680" s="346" t="s">
        <v>447</v>
      </c>
      <c r="I680" s="345" t="s">
        <v>447</v>
      </c>
      <c r="J680" s="344"/>
      <c r="K680" s="345" t="s">
        <v>447</v>
      </c>
      <c r="L680" s="344"/>
      <c r="M680" s="345" t="s">
        <v>447</v>
      </c>
      <c r="N680" s="344"/>
      <c r="O680" s="345" t="s">
        <v>447</v>
      </c>
      <c r="P680" s="344"/>
    </row>
    <row r="681" spans="1:16" ht="15">
      <c r="A681" s="340"/>
      <c r="B681" s="352"/>
      <c r="C681" s="352"/>
      <c r="D681" s="351"/>
      <c r="E681" s="351"/>
      <c r="F681" s="350"/>
      <c r="G681" s="346" t="s">
        <v>450</v>
      </c>
      <c r="H681" s="346" t="s">
        <v>447</v>
      </c>
      <c r="I681" s="345" t="s">
        <v>447</v>
      </c>
      <c r="J681" s="344"/>
      <c r="K681" s="345" t="s">
        <v>447</v>
      </c>
      <c r="L681" s="344"/>
      <c r="M681" s="345" t="s">
        <v>447</v>
      </c>
      <c r="N681" s="344"/>
      <c r="O681" s="345" t="s">
        <v>447</v>
      </c>
      <c r="P681" s="344"/>
    </row>
    <row r="682" spans="1:16" ht="15">
      <c r="A682" s="340"/>
      <c r="B682" s="349"/>
      <c r="C682" s="349"/>
      <c r="D682" s="348"/>
      <c r="E682" s="348"/>
      <c r="F682" s="347"/>
      <c r="G682" s="346" t="s">
        <v>449</v>
      </c>
      <c r="H682" s="346" t="s">
        <v>447</v>
      </c>
      <c r="I682" s="345" t="s">
        <v>447</v>
      </c>
      <c r="J682" s="344"/>
      <c r="K682" s="345" t="s">
        <v>447</v>
      </c>
      <c r="L682" s="344"/>
      <c r="M682" s="345" t="s">
        <v>447</v>
      </c>
      <c r="N682" s="344"/>
      <c r="O682" s="345" t="s">
        <v>447</v>
      </c>
      <c r="P682" s="344"/>
    </row>
    <row r="683" spans="1:16" ht="15">
      <c r="A683" s="340"/>
      <c r="B683" s="355" t="s">
        <v>299</v>
      </c>
      <c r="C683" s="355" t="s">
        <v>490</v>
      </c>
      <c r="D683" s="354" t="s">
        <v>489</v>
      </c>
      <c r="E683" s="354" t="s">
        <v>458</v>
      </c>
      <c r="F683" s="372" t="s">
        <v>462</v>
      </c>
      <c r="G683" s="346" t="s">
        <v>453</v>
      </c>
      <c r="H683" s="346" t="s">
        <v>447</v>
      </c>
      <c r="I683" s="357" t="s">
        <v>447</v>
      </c>
      <c r="J683" s="356"/>
      <c r="K683" s="357" t="s">
        <v>447</v>
      </c>
      <c r="L683" s="356"/>
      <c r="M683" s="357" t="s">
        <v>447</v>
      </c>
      <c r="N683" s="356"/>
      <c r="O683" s="357" t="s">
        <v>447</v>
      </c>
      <c r="P683" s="356"/>
    </row>
    <row r="684" spans="1:16" ht="15">
      <c r="A684" s="340"/>
      <c r="B684" s="349"/>
      <c r="C684" s="349"/>
      <c r="D684" s="348"/>
      <c r="E684" s="348"/>
      <c r="F684" s="372" t="s">
        <v>454</v>
      </c>
      <c r="G684" s="346" t="s">
        <v>453</v>
      </c>
      <c r="H684" s="346" t="s">
        <v>447</v>
      </c>
      <c r="I684" s="357" t="s">
        <v>447</v>
      </c>
      <c r="J684" s="356"/>
      <c r="K684" s="357" t="s">
        <v>447</v>
      </c>
      <c r="L684" s="356"/>
      <c r="M684" s="357" t="s">
        <v>447</v>
      </c>
      <c r="N684" s="356"/>
      <c r="O684" s="357" t="s">
        <v>447</v>
      </c>
      <c r="P684" s="356"/>
    </row>
    <row r="685" spans="1:16" ht="15">
      <c r="A685" s="340"/>
      <c r="B685" s="355" t="s">
        <v>488</v>
      </c>
      <c r="C685" s="355" t="s">
        <v>486</v>
      </c>
      <c r="D685" s="354" t="s">
        <v>298</v>
      </c>
      <c r="E685" s="354" t="s">
        <v>458</v>
      </c>
      <c r="F685" s="372" t="s">
        <v>462</v>
      </c>
      <c r="G685" s="346" t="s">
        <v>453</v>
      </c>
      <c r="H685" s="346" t="s">
        <v>447</v>
      </c>
      <c r="I685" s="371" t="s">
        <v>447</v>
      </c>
      <c r="J685" s="370"/>
      <c r="K685" s="371" t="s">
        <v>447</v>
      </c>
      <c r="L685" s="370"/>
      <c r="M685" s="371" t="s">
        <v>447</v>
      </c>
      <c r="N685" s="370"/>
      <c r="O685" s="371" t="s">
        <v>447</v>
      </c>
      <c r="P685" s="370"/>
    </row>
    <row r="686" spans="1:16" ht="15">
      <c r="A686" s="340"/>
      <c r="B686" s="352"/>
      <c r="C686" s="352"/>
      <c r="D686" s="351"/>
      <c r="E686" s="351"/>
      <c r="F686" s="372" t="s">
        <v>454</v>
      </c>
      <c r="G686" s="346" t="s">
        <v>453</v>
      </c>
      <c r="H686" s="346" t="s">
        <v>447</v>
      </c>
      <c r="I686" s="371" t="s">
        <v>447</v>
      </c>
      <c r="J686" s="370"/>
      <c r="K686" s="371" t="s">
        <v>447</v>
      </c>
      <c r="L686" s="370"/>
      <c r="M686" s="371" t="s">
        <v>447</v>
      </c>
      <c r="N686" s="370"/>
      <c r="O686" s="371" t="s">
        <v>447</v>
      </c>
      <c r="P686" s="370"/>
    </row>
    <row r="687" spans="1:16" ht="15">
      <c r="A687" s="340"/>
      <c r="B687" s="352"/>
      <c r="C687" s="352"/>
      <c r="D687" s="351"/>
      <c r="E687" s="351"/>
      <c r="F687" s="372" t="s">
        <v>462</v>
      </c>
      <c r="G687" s="346" t="s">
        <v>448</v>
      </c>
      <c r="H687" s="346" t="s">
        <v>447</v>
      </c>
      <c r="I687" s="371" t="s">
        <v>447</v>
      </c>
      <c r="J687" s="370"/>
      <c r="K687" s="371" t="s">
        <v>447</v>
      </c>
      <c r="L687" s="370"/>
      <c r="M687" s="371" t="s">
        <v>447</v>
      </c>
      <c r="N687" s="370"/>
      <c r="O687" s="371" t="s">
        <v>447</v>
      </c>
      <c r="P687" s="370"/>
    </row>
    <row r="688" spans="1:16" ht="15">
      <c r="A688" s="340"/>
      <c r="B688" s="349"/>
      <c r="C688" s="349"/>
      <c r="D688" s="348"/>
      <c r="E688" s="348"/>
      <c r="F688" s="372" t="s">
        <v>454</v>
      </c>
      <c r="G688" s="346" t="s">
        <v>448</v>
      </c>
      <c r="H688" s="346" t="s">
        <v>447</v>
      </c>
      <c r="I688" s="371" t="s">
        <v>447</v>
      </c>
      <c r="J688" s="370"/>
      <c r="K688" s="371" t="s">
        <v>447</v>
      </c>
      <c r="L688" s="370"/>
      <c r="M688" s="371" t="s">
        <v>447</v>
      </c>
      <c r="N688" s="370"/>
      <c r="O688" s="371" t="s">
        <v>447</v>
      </c>
      <c r="P688" s="370"/>
    </row>
    <row r="689" spans="1:16" ht="15">
      <c r="A689" s="340"/>
      <c r="B689" s="369" t="s">
        <v>487</v>
      </c>
      <c r="C689" s="369" t="s">
        <v>486</v>
      </c>
      <c r="D689" s="368" t="s">
        <v>485</v>
      </c>
      <c r="E689" s="368" t="s">
        <v>458</v>
      </c>
      <c r="F689" s="363" t="s">
        <v>462</v>
      </c>
      <c r="G689" s="363" t="s">
        <v>453</v>
      </c>
      <c r="H689" s="363" t="s">
        <v>447</v>
      </c>
      <c r="I689" s="362" t="s">
        <v>447</v>
      </c>
      <c r="J689" s="361"/>
      <c r="K689" s="362" t="s">
        <v>447</v>
      </c>
      <c r="L689" s="361"/>
      <c r="M689" s="362" t="s">
        <v>447</v>
      </c>
      <c r="N689" s="361"/>
      <c r="O689" s="362" t="s">
        <v>447</v>
      </c>
      <c r="P689" s="361"/>
    </row>
    <row r="690" spans="1:16" ht="15">
      <c r="A690" s="340"/>
      <c r="B690" s="367"/>
      <c r="C690" s="367"/>
      <c r="D690" s="366"/>
      <c r="E690" s="366"/>
      <c r="F690" s="363" t="s">
        <v>454</v>
      </c>
      <c r="G690" s="363" t="s">
        <v>453</v>
      </c>
      <c r="H690" s="363" t="s">
        <v>447</v>
      </c>
      <c r="I690" s="362" t="s">
        <v>447</v>
      </c>
      <c r="J690" s="361"/>
      <c r="K690" s="362" t="s">
        <v>447</v>
      </c>
      <c r="L690" s="361"/>
      <c r="M690" s="362" t="s">
        <v>447</v>
      </c>
      <c r="N690" s="361"/>
      <c r="O690" s="362" t="s">
        <v>447</v>
      </c>
      <c r="P690" s="361"/>
    </row>
    <row r="691" spans="1:16" ht="15">
      <c r="A691" s="340"/>
      <c r="B691" s="360" t="s">
        <v>484</v>
      </c>
      <c r="C691" s="360" t="s">
        <v>483</v>
      </c>
      <c r="D691" s="359" t="s">
        <v>482</v>
      </c>
      <c r="E691" s="359" t="s">
        <v>458</v>
      </c>
      <c r="F691" s="358" t="s">
        <v>458</v>
      </c>
      <c r="G691" s="346" t="s">
        <v>453</v>
      </c>
      <c r="H691" s="346" t="s">
        <v>447</v>
      </c>
      <c r="I691" s="357" t="s">
        <v>447</v>
      </c>
      <c r="J691" s="356"/>
      <c r="K691" s="357" t="s">
        <v>447</v>
      </c>
      <c r="L691" s="356"/>
      <c r="M691" s="357" t="s">
        <v>447</v>
      </c>
      <c r="N691" s="356"/>
      <c r="O691" s="357" t="s">
        <v>447</v>
      </c>
      <c r="P691" s="356"/>
    </row>
    <row r="692" spans="1:16" ht="15">
      <c r="A692" s="340"/>
      <c r="B692" s="360" t="s">
        <v>481</v>
      </c>
      <c r="C692" s="360" t="s">
        <v>475</v>
      </c>
      <c r="D692" s="359" t="s">
        <v>480</v>
      </c>
      <c r="E692" s="359" t="s">
        <v>458</v>
      </c>
      <c r="F692" s="358" t="s">
        <v>462</v>
      </c>
      <c r="G692" s="346" t="s">
        <v>453</v>
      </c>
      <c r="H692" s="346" t="s">
        <v>447</v>
      </c>
      <c r="I692" s="345" t="s">
        <v>447</v>
      </c>
      <c r="J692" s="344"/>
      <c r="K692" s="345" t="s">
        <v>447</v>
      </c>
      <c r="L692" s="344"/>
      <c r="M692" s="345" t="s">
        <v>447</v>
      </c>
      <c r="N692" s="344"/>
      <c r="O692" s="345" t="s">
        <v>447</v>
      </c>
      <c r="P692" s="344"/>
    </row>
    <row r="693" spans="1:16" ht="15">
      <c r="A693" s="340"/>
      <c r="B693" s="360" t="s">
        <v>479</v>
      </c>
      <c r="C693" s="360" t="s">
        <v>469</v>
      </c>
      <c r="D693" s="359" t="s">
        <v>478</v>
      </c>
      <c r="E693" s="359" t="s">
        <v>458</v>
      </c>
      <c r="F693" s="358" t="s">
        <v>454</v>
      </c>
      <c r="G693" s="346" t="s">
        <v>453</v>
      </c>
      <c r="H693" s="346" t="s">
        <v>447</v>
      </c>
      <c r="I693" s="345" t="s">
        <v>447</v>
      </c>
      <c r="J693" s="344"/>
      <c r="K693" s="345" t="s">
        <v>447</v>
      </c>
      <c r="L693" s="344"/>
      <c r="M693" s="345" t="s">
        <v>447</v>
      </c>
      <c r="N693" s="344"/>
      <c r="O693" s="345" t="s">
        <v>447</v>
      </c>
      <c r="P693" s="344"/>
    </row>
    <row r="694" spans="1:16" ht="15">
      <c r="A694" s="340"/>
      <c r="B694" s="360" t="s">
        <v>297</v>
      </c>
      <c r="C694" s="360" t="s">
        <v>477</v>
      </c>
      <c r="D694" s="359" t="s">
        <v>476</v>
      </c>
      <c r="E694" s="359" t="s">
        <v>458</v>
      </c>
      <c r="F694" s="358" t="s">
        <v>458</v>
      </c>
      <c r="G694" s="346" t="s">
        <v>453</v>
      </c>
      <c r="H694" s="346" t="s">
        <v>447</v>
      </c>
      <c r="I694" s="357" t="s">
        <v>447</v>
      </c>
      <c r="J694" s="356"/>
      <c r="K694" s="357" t="s">
        <v>447</v>
      </c>
      <c r="L694" s="356"/>
      <c r="M694" s="357" t="s">
        <v>447</v>
      </c>
      <c r="N694" s="356"/>
      <c r="O694" s="357" t="s">
        <v>447</v>
      </c>
      <c r="P694" s="356"/>
    </row>
    <row r="695" spans="1:16" ht="15">
      <c r="A695" s="340"/>
      <c r="B695" s="360" t="s">
        <v>296</v>
      </c>
      <c r="C695" s="360" t="s">
        <v>475</v>
      </c>
      <c r="D695" s="359" t="s">
        <v>474</v>
      </c>
      <c r="E695" s="359" t="s">
        <v>458</v>
      </c>
      <c r="F695" s="358" t="s">
        <v>458</v>
      </c>
      <c r="G695" s="346" t="s">
        <v>453</v>
      </c>
      <c r="H695" s="346" t="s">
        <v>447</v>
      </c>
      <c r="I695" s="357" t="s">
        <v>447</v>
      </c>
      <c r="J695" s="356"/>
      <c r="K695" s="357" t="s">
        <v>447</v>
      </c>
      <c r="L695" s="356"/>
      <c r="M695" s="357" t="s">
        <v>447</v>
      </c>
      <c r="N695" s="356"/>
      <c r="O695" s="357" t="s">
        <v>447</v>
      </c>
      <c r="P695" s="356"/>
    </row>
    <row r="696" spans="1:16" ht="15">
      <c r="A696" s="340"/>
      <c r="B696" s="355" t="s">
        <v>473</v>
      </c>
      <c r="C696" s="355" t="s">
        <v>471</v>
      </c>
      <c r="D696" s="354" t="s">
        <v>294</v>
      </c>
      <c r="E696" s="354" t="s">
        <v>458</v>
      </c>
      <c r="F696" s="353" t="s">
        <v>462</v>
      </c>
      <c r="G696" s="346" t="s">
        <v>453</v>
      </c>
      <c r="H696" s="346" t="s">
        <v>447</v>
      </c>
      <c r="I696" s="345" t="s">
        <v>447</v>
      </c>
      <c r="J696" s="344"/>
      <c r="K696" s="345" t="s">
        <v>447</v>
      </c>
      <c r="L696" s="344"/>
      <c r="M696" s="345" t="s">
        <v>447</v>
      </c>
      <c r="N696" s="344"/>
      <c r="O696" s="345" t="s">
        <v>447</v>
      </c>
      <c r="P696" s="344"/>
    </row>
    <row r="697" spans="1:16" ht="15">
      <c r="A697" s="340"/>
      <c r="B697" s="352"/>
      <c r="C697" s="352"/>
      <c r="D697" s="351"/>
      <c r="E697" s="351"/>
      <c r="F697" s="350"/>
      <c r="G697" s="346" t="s">
        <v>452</v>
      </c>
      <c r="H697" s="346" t="s">
        <v>447</v>
      </c>
      <c r="I697" s="345" t="s">
        <v>447</v>
      </c>
      <c r="J697" s="344"/>
      <c r="K697" s="345" t="s">
        <v>447</v>
      </c>
      <c r="L697" s="344"/>
      <c r="M697" s="345" t="s">
        <v>447</v>
      </c>
      <c r="N697" s="344"/>
      <c r="O697" s="345" t="s">
        <v>447</v>
      </c>
      <c r="P697" s="344"/>
    </row>
    <row r="698" spans="1:16" ht="15">
      <c r="A698" s="340"/>
      <c r="B698" s="352"/>
      <c r="C698" s="352"/>
      <c r="D698" s="351"/>
      <c r="E698" s="351"/>
      <c r="F698" s="350"/>
      <c r="G698" s="346" t="s">
        <v>451</v>
      </c>
      <c r="H698" s="346" t="s">
        <v>447</v>
      </c>
      <c r="I698" s="345" t="s">
        <v>447</v>
      </c>
      <c r="J698" s="344"/>
      <c r="K698" s="345" t="s">
        <v>447</v>
      </c>
      <c r="L698" s="344"/>
      <c r="M698" s="345" t="s">
        <v>447</v>
      </c>
      <c r="N698" s="344"/>
      <c r="O698" s="345" t="s">
        <v>447</v>
      </c>
      <c r="P698" s="344"/>
    </row>
    <row r="699" spans="1:16" ht="15">
      <c r="A699" s="340"/>
      <c r="B699" s="352"/>
      <c r="C699" s="352"/>
      <c r="D699" s="351"/>
      <c r="E699" s="351"/>
      <c r="F699" s="350"/>
      <c r="G699" s="346" t="s">
        <v>450</v>
      </c>
      <c r="H699" s="346" t="s">
        <v>447</v>
      </c>
      <c r="I699" s="345" t="s">
        <v>447</v>
      </c>
      <c r="J699" s="344"/>
      <c r="K699" s="345" t="s">
        <v>447</v>
      </c>
      <c r="L699" s="344"/>
      <c r="M699" s="345" t="s">
        <v>447</v>
      </c>
      <c r="N699" s="344"/>
      <c r="O699" s="345" t="s">
        <v>447</v>
      </c>
      <c r="P699" s="344"/>
    </row>
    <row r="700" spans="1:16" ht="15">
      <c r="A700" s="340"/>
      <c r="B700" s="352"/>
      <c r="C700" s="352"/>
      <c r="D700" s="351"/>
      <c r="E700" s="351"/>
      <c r="F700" s="350"/>
      <c r="G700" s="346" t="s">
        <v>449</v>
      </c>
      <c r="H700" s="346" t="s">
        <v>447</v>
      </c>
      <c r="I700" s="345" t="s">
        <v>447</v>
      </c>
      <c r="J700" s="344"/>
      <c r="K700" s="345" t="s">
        <v>447</v>
      </c>
      <c r="L700" s="344"/>
      <c r="M700" s="345" t="s">
        <v>447</v>
      </c>
      <c r="N700" s="344"/>
      <c r="O700" s="345" t="s">
        <v>447</v>
      </c>
      <c r="P700" s="344"/>
    </row>
    <row r="701" spans="1:16" ht="15">
      <c r="A701" s="340"/>
      <c r="B701" s="349"/>
      <c r="C701" s="349"/>
      <c r="D701" s="348"/>
      <c r="E701" s="348"/>
      <c r="F701" s="347"/>
      <c r="G701" s="346" t="s">
        <v>448</v>
      </c>
      <c r="H701" s="346" t="s">
        <v>447</v>
      </c>
      <c r="I701" s="345" t="s">
        <v>447</v>
      </c>
      <c r="J701" s="344"/>
      <c r="K701" s="345" t="s">
        <v>447</v>
      </c>
      <c r="L701" s="344"/>
      <c r="M701" s="345" t="s">
        <v>447</v>
      </c>
      <c r="N701" s="344"/>
      <c r="O701" s="345" t="s">
        <v>447</v>
      </c>
      <c r="P701" s="344"/>
    </row>
    <row r="702" spans="1:16" ht="15">
      <c r="A702" s="340"/>
      <c r="B702" s="365" t="s">
        <v>472</v>
      </c>
      <c r="C702" s="365" t="s">
        <v>471</v>
      </c>
      <c r="D702" s="364" t="s">
        <v>470</v>
      </c>
      <c r="E702" s="364" t="s">
        <v>458</v>
      </c>
      <c r="F702" s="364" t="s">
        <v>462</v>
      </c>
      <c r="G702" s="363" t="s">
        <v>453</v>
      </c>
      <c r="H702" s="363" t="s">
        <v>447</v>
      </c>
      <c r="I702" s="362" t="s">
        <v>447</v>
      </c>
      <c r="J702" s="361"/>
      <c r="K702" s="362" t="s">
        <v>447</v>
      </c>
      <c r="L702" s="361"/>
      <c r="M702" s="362" t="s">
        <v>447</v>
      </c>
      <c r="N702" s="361"/>
      <c r="O702" s="362" t="s">
        <v>447</v>
      </c>
      <c r="P702" s="361"/>
    </row>
    <row r="703" spans="1:16" ht="15">
      <c r="A703" s="340"/>
      <c r="B703" s="355" t="s">
        <v>293</v>
      </c>
      <c r="C703" s="355" t="s">
        <v>469</v>
      </c>
      <c r="D703" s="354" t="s">
        <v>468</v>
      </c>
      <c r="E703" s="354" t="s">
        <v>458</v>
      </c>
      <c r="F703" s="353" t="s">
        <v>454</v>
      </c>
      <c r="G703" s="346" t="s">
        <v>453</v>
      </c>
      <c r="H703" s="346" t="s">
        <v>447</v>
      </c>
      <c r="I703" s="345" t="s">
        <v>447</v>
      </c>
      <c r="J703" s="344"/>
      <c r="K703" s="345" t="s">
        <v>447</v>
      </c>
      <c r="L703" s="344"/>
      <c r="M703" s="345" t="s">
        <v>447</v>
      </c>
      <c r="N703" s="344"/>
      <c r="O703" s="345" t="s">
        <v>447</v>
      </c>
      <c r="P703" s="344"/>
    </row>
    <row r="704" spans="1:16" ht="15">
      <c r="A704" s="340"/>
      <c r="B704" s="352"/>
      <c r="C704" s="352"/>
      <c r="D704" s="351"/>
      <c r="E704" s="351"/>
      <c r="F704" s="350"/>
      <c r="G704" s="346" t="s">
        <v>452</v>
      </c>
      <c r="H704" s="346" t="s">
        <v>447</v>
      </c>
      <c r="I704" s="345" t="s">
        <v>447</v>
      </c>
      <c r="J704" s="344"/>
      <c r="K704" s="345" t="s">
        <v>447</v>
      </c>
      <c r="L704" s="344"/>
      <c r="M704" s="345" t="s">
        <v>447</v>
      </c>
      <c r="N704" s="344"/>
      <c r="O704" s="345" t="s">
        <v>447</v>
      </c>
      <c r="P704" s="344"/>
    </row>
    <row r="705" spans="1:16" ht="15">
      <c r="A705" s="340"/>
      <c r="B705" s="352"/>
      <c r="C705" s="352"/>
      <c r="D705" s="351"/>
      <c r="E705" s="351"/>
      <c r="F705" s="350"/>
      <c r="G705" s="346" t="s">
        <v>451</v>
      </c>
      <c r="H705" s="346" t="s">
        <v>447</v>
      </c>
      <c r="I705" s="345" t="s">
        <v>447</v>
      </c>
      <c r="J705" s="344"/>
      <c r="K705" s="345" t="s">
        <v>447</v>
      </c>
      <c r="L705" s="344"/>
      <c r="M705" s="345" t="s">
        <v>447</v>
      </c>
      <c r="N705" s="344"/>
      <c r="O705" s="345" t="s">
        <v>447</v>
      </c>
      <c r="P705" s="344"/>
    </row>
    <row r="706" spans="1:16" ht="15">
      <c r="A706" s="340"/>
      <c r="B706" s="352"/>
      <c r="C706" s="352"/>
      <c r="D706" s="351"/>
      <c r="E706" s="351"/>
      <c r="F706" s="350"/>
      <c r="G706" s="346" t="s">
        <v>450</v>
      </c>
      <c r="H706" s="346" t="s">
        <v>447</v>
      </c>
      <c r="I706" s="345" t="s">
        <v>447</v>
      </c>
      <c r="J706" s="344"/>
      <c r="K706" s="345" t="s">
        <v>447</v>
      </c>
      <c r="L706" s="344"/>
      <c r="M706" s="345" t="s">
        <v>447</v>
      </c>
      <c r="N706" s="344"/>
      <c r="O706" s="345" t="s">
        <v>447</v>
      </c>
      <c r="P706" s="344"/>
    </row>
    <row r="707" spans="1:16" ht="15">
      <c r="A707" s="340"/>
      <c r="B707" s="352"/>
      <c r="C707" s="352"/>
      <c r="D707" s="351"/>
      <c r="E707" s="351"/>
      <c r="F707" s="350"/>
      <c r="G707" s="346" t="s">
        <v>449</v>
      </c>
      <c r="H707" s="346" t="s">
        <v>447</v>
      </c>
      <c r="I707" s="345" t="s">
        <v>447</v>
      </c>
      <c r="J707" s="344"/>
      <c r="K707" s="345" t="s">
        <v>447</v>
      </c>
      <c r="L707" s="344"/>
      <c r="M707" s="345" t="s">
        <v>447</v>
      </c>
      <c r="N707" s="344"/>
      <c r="O707" s="345" t="s">
        <v>447</v>
      </c>
      <c r="P707" s="344"/>
    </row>
    <row r="708" spans="1:16" ht="15">
      <c r="A708" s="340"/>
      <c r="B708" s="349"/>
      <c r="C708" s="349"/>
      <c r="D708" s="348"/>
      <c r="E708" s="348"/>
      <c r="F708" s="347"/>
      <c r="G708" s="346" t="s">
        <v>448</v>
      </c>
      <c r="H708" s="346" t="s">
        <v>447</v>
      </c>
      <c r="I708" s="345" t="s">
        <v>447</v>
      </c>
      <c r="J708" s="344"/>
      <c r="K708" s="345" t="s">
        <v>447</v>
      </c>
      <c r="L708" s="344"/>
      <c r="M708" s="345" t="s">
        <v>447</v>
      </c>
      <c r="N708" s="344"/>
      <c r="O708" s="345" t="s">
        <v>447</v>
      </c>
      <c r="P708" s="344"/>
    </row>
    <row r="709" spans="1:16" ht="15">
      <c r="A709" s="340"/>
      <c r="B709" s="360" t="s">
        <v>467</v>
      </c>
      <c r="C709" s="360" t="s">
        <v>466</v>
      </c>
      <c r="D709" s="359" t="s">
        <v>465</v>
      </c>
      <c r="E709" s="359" t="s">
        <v>458</v>
      </c>
      <c r="F709" s="358" t="s">
        <v>458</v>
      </c>
      <c r="G709" s="346" t="s">
        <v>453</v>
      </c>
      <c r="H709" s="346" t="s">
        <v>447</v>
      </c>
      <c r="I709" s="357" t="s">
        <v>447</v>
      </c>
      <c r="J709" s="356"/>
      <c r="K709" s="357" t="s">
        <v>447</v>
      </c>
      <c r="L709" s="356"/>
      <c r="M709" s="357" t="s">
        <v>447</v>
      </c>
      <c r="N709" s="356"/>
      <c r="O709" s="357" t="s">
        <v>447</v>
      </c>
      <c r="P709" s="356"/>
    </row>
    <row r="710" spans="1:16" ht="15">
      <c r="A710" s="340"/>
      <c r="B710" s="355" t="s">
        <v>464</v>
      </c>
      <c r="C710" s="355" t="s">
        <v>456</v>
      </c>
      <c r="D710" s="354" t="s">
        <v>463</v>
      </c>
      <c r="E710" s="354">
        <v>2022</v>
      </c>
      <c r="F710" s="353" t="s">
        <v>462</v>
      </c>
      <c r="G710" s="346" t="s">
        <v>453</v>
      </c>
      <c r="H710" s="346" t="s">
        <v>447</v>
      </c>
      <c r="I710" s="345">
        <v>0</v>
      </c>
      <c r="J710" s="344"/>
      <c r="K710" s="345">
        <v>0</v>
      </c>
      <c r="L710" s="344"/>
      <c r="M710" s="345">
        <v>0</v>
      </c>
      <c r="N710" s="344"/>
      <c r="O710" s="345">
        <v>0</v>
      </c>
      <c r="P710" s="344"/>
    </row>
    <row r="711" spans="1:16" ht="15">
      <c r="A711" s="340"/>
      <c r="B711" s="352"/>
      <c r="C711" s="352"/>
      <c r="D711" s="351"/>
      <c r="E711" s="351"/>
      <c r="F711" s="350"/>
      <c r="G711" s="346" t="s">
        <v>452</v>
      </c>
      <c r="H711" s="346" t="s">
        <v>447</v>
      </c>
      <c r="I711" s="345" t="s">
        <v>447</v>
      </c>
      <c r="J711" s="344"/>
      <c r="K711" s="345" t="s">
        <v>447</v>
      </c>
      <c r="L711" s="344"/>
      <c r="M711" s="345" t="s">
        <v>447</v>
      </c>
      <c r="N711" s="344"/>
      <c r="O711" s="345" t="s">
        <v>447</v>
      </c>
      <c r="P711" s="344"/>
    </row>
    <row r="712" spans="1:16" ht="15">
      <c r="A712" s="340"/>
      <c r="B712" s="352"/>
      <c r="C712" s="352"/>
      <c r="D712" s="351"/>
      <c r="E712" s="351"/>
      <c r="F712" s="350"/>
      <c r="G712" s="346" t="s">
        <v>451</v>
      </c>
      <c r="H712" s="346" t="s">
        <v>447</v>
      </c>
      <c r="I712" s="345" t="s">
        <v>447</v>
      </c>
      <c r="J712" s="344"/>
      <c r="K712" s="345" t="s">
        <v>447</v>
      </c>
      <c r="L712" s="344"/>
      <c r="M712" s="345" t="s">
        <v>447</v>
      </c>
      <c r="N712" s="344"/>
      <c r="O712" s="345" t="s">
        <v>447</v>
      </c>
      <c r="P712" s="344"/>
    </row>
    <row r="713" spans="1:16" ht="15">
      <c r="A713" s="340"/>
      <c r="B713" s="352"/>
      <c r="C713" s="352"/>
      <c r="D713" s="351"/>
      <c r="E713" s="351"/>
      <c r="F713" s="350"/>
      <c r="G713" s="346" t="s">
        <v>450</v>
      </c>
      <c r="H713" s="346" t="s">
        <v>447</v>
      </c>
      <c r="I713" s="345" t="s">
        <v>447</v>
      </c>
      <c r="J713" s="344"/>
      <c r="K713" s="345" t="s">
        <v>447</v>
      </c>
      <c r="L713" s="344"/>
      <c r="M713" s="345" t="s">
        <v>447</v>
      </c>
      <c r="N713" s="344"/>
      <c r="O713" s="345" t="s">
        <v>447</v>
      </c>
      <c r="P713" s="344"/>
    </row>
    <row r="714" spans="1:16" ht="15">
      <c r="A714" s="340"/>
      <c r="B714" s="352"/>
      <c r="C714" s="352"/>
      <c r="D714" s="351"/>
      <c r="E714" s="351"/>
      <c r="F714" s="350"/>
      <c r="G714" s="346" t="s">
        <v>449</v>
      </c>
      <c r="H714" s="346" t="s">
        <v>447</v>
      </c>
      <c r="I714" s="345" t="s">
        <v>447</v>
      </c>
      <c r="J714" s="344"/>
      <c r="K714" s="345" t="s">
        <v>447</v>
      </c>
      <c r="L714" s="344"/>
      <c r="M714" s="345" t="s">
        <v>447</v>
      </c>
      <c r="N714" s="344"/>
      <c r="O714" s="345" t="s">
        <v>447</v>
      </c>
      <c r="P714" s="344"/>
    </row>
    <row r="715" spans="1:16" ht="15">
      <c r="A715" s="340"/>
      <c r="B715" s="349"/>
      <c r="C715" s="349"/>
      <c r="D715" s="348"/>
      <c r="E715" s="348"/>
      <c r="F715" s="347"/>
      <c r="G715" s="346" t="s">
        <v>448</v>
      </c>
      <c r="H715" s="346" t="s">
        <v>447</v>
      </c>
      <c r="I715" s="345" t="s">
        <v>447</v>
      </c>
      <c r="J715" s="344"/>
      <c r="K715" s="345" t="s">
        <v>447</v>
      </c>
      <c r="L715" s="344"/>
      <c r="M715" s="345" t="s">
        <v>447</v>
      </c>
      <c r="N715" s="344"/>
      <c r="O715" s="345" t="s">
        <v>447</v>
      </c>
      <c r="P715" s="344"/>
    </row>
    <row r="716" spans="1:16" ht="15">
      <c r="A716" s="340"/>
      <c r="B716" s="360" t="s">
        <v>461</v>
      </c>
      <c r="C716" s="360" t="s">
        <v>460</v>
      </c>
      <c r="D716" s="359" t="s">
        <v>459</v>
      </c>
      <c r="E716" s="359" t="s">
        <v>458</v>
      </c>
      <c r="F716" s="358" t="s">
        <v>458</v>
      </c>
      <c r="G716" s="346" t="s">
        <v>453</v>
      </c>
      <c r="H716" s="346" t="s">
        <v>447</v>
      </c>
      <c r="I716" s="357" t="s">
        <v>447</v>
      </c>
      <c r="J716" s="356"/>
      <c r="K716" s="357" t="s">
        <v>447</v>
      </c>
      <c r="L716" s="356"/>
      <c r="M716" s="357" t="s">
        <v>447</v>
      </c>
      <c r="N716" s="356"/>
      <c r="O716" s="357" t="s">
        <v>447</v>
      </c>
      <c r="P716" s="356"/>
    </row>
    <row r="717" spans="1:16" ht="15">
      <c r="A717" s="340"/>
      <c r="B717" s="355" t="s">
        <v>457</v>
      </c>
      <c r="C717" s="355" t="s">
        <v>456</v>
      </c>
      <c r="D717" s="354" t="s">
        <v>455</v>
      </c>
      <c r="E717" s="354">
        <v>2022</v>
      </c>
      <c r="F717" s="353" t="s">
        <v>454</v>
      </c>
      <c r="G717" s="346" t="s">
        <v>453</v>
      </c>
      <c r="H717" s="346" t="s">
        <v>447</v>
      </c>
      <c r="I717" s="345">
        <v>129781451.45</v>
      </c>
      <c r="J717" s="344"/>
      <c r="K717" s="345">
        <v>128860128.42</v>
      </c>
      <c r="L717" s="344"/>
      <c r="M717" s="345">
        <v>128860128.42</v>
      </c>
      <c r="N717" s="344"/>
      <c r="O717" s="345">
        <v>0</v>
      </c>
      <c r="P717" s="344"/>
    </row>
    <row r="718" spans="1:16" ht="15">
      <c r="A718" s="340"/>
      <c r="B718" s="352"/>
      <c r="C718" s="352"/>
      <c r="D718" s="351"/>
      <c r="E718" s="351"/>
      <c r="F718" s="350"/>
      <c r="G718" s="346" t="s">
        <v>452</v>
      </c>
      <c r="H718" s="346" t="s">
        <v>447</v>
      </c>
      <c r="I718" s="345" t="s">
        <v>447</v>
      </c>
      <c r="J718" s="344"/>
      <c r="K718" s="345" t="s">
        <v>447</v>
      </c>
      <c r="L718" s="344"/>
      <c r="M718" s="345" t="s">
        <v>447</v>
      </c>
      <c r="N718" s="344"/>
      <c r="O718" s="345" t="s">
        <v>447</v>
      </c>
      <c r="P718" s="344"/>
    </row>
    <row r="719" spans="1:16" ht="15">
      <c r="A719" s="340"/>
      <c r="B719" s="352"/>
      <c r="C719" s="352"/>
      <c r="D719" s="351"/>
      <c r="E719" s="351"/>
      <c r="F719" s="350"/>
      <c r="G719" s="346" t="s">
        <v>451</v>
      </c>
      <c r="H719" s="346" t="s">
        <v>447</v>
      </c>
      <c r="I719" s="345" t="s">
        <v>447</v>
      </c>
      <c r="J719" s="344"/>
      <c r="K719" s="345" t="s">
        <v>447</v>
      </c>
      <c r="L719" s="344"/>
      <c r="M719" s="345" t="s">
        <v>447</v>
      </c>
      <c r="N719" s="344"/>
      <c r="O719" s="345" t="s">
        <v>447</v>
      </c>
      <c r="P719" s="344"/>
    </row>
    <row r="720" spans="1:16" ht="15">
      <c r="A720" s="340"/>
      <c r="B720" s="352"/>
      <c r="C720" s="352"/>
      <c r="D720" s="351"/>
      <c r="E720" s="351"/>
      <c r="F720" s="350"/>
      <c r="G720" s="346" t="s">
        <v>450</v>
      </c>
      <c r="H720" s="346" t="s">
        <v>447</v>
      </c>
      <c r="I720" s="345">
        <v>118781451.45</v>
      </c>
      <c r="J720" s="344"/>
      <c r="K720" s="345">
        <v>117860128.42</v>
      </c>
      <c r="L720" s="344"/>
      <c r="M720" s="345">
        <v>117860128.42</v>
      </c>
      <c r="N720" s="344"/>
      <c r="O720" s="345" t="s">
        <v>447</v>
      </c>
      <c r="P720" s="344"/>
    </row>
    <row r="721" spans="1:16" ht="15">
      <c r="A721" s="340"/>
      <c r="B721" s="352"/>
      <c r="C721" s="352"/>
      <c r="D721" s="351"/>
      <c r="E721" s="351"/>
      <c r="F721" s="350"/>
      <c r="G721" s="346" t="s">
        <v>449</v>
      </c>
      <c r="H721" s="346" t="s">
        <v>447</v>
      </c>
      <c r="I721" s="345">
        <v>11000000</v>
      </c>
      <c r="J721" s="344"/>
      <c r="K721" s="345">
        <v>11000000</v>
      </c>
      <c r="L721" s="344"/>
      <c r="M721" s="345">
        <v>11000000</v>
      </c>
      <c r="N721" s="344"/>
      <c r="O721" s="345" t="s">
        <v>447</v>
      </c>
      <c r="P721" s="344"/>
    </row>
    <row r="722" spans="1:16" ht="15">
      <c r="A722" s="340"/>
      <c r="B722" s="349"/>
      <c r="C722" s="349"/>
      <c r="D722" s="348"/>
      <c r="E722" s="348"/>
      <c r="F722" s="347"/>
      <c r="G722" s="346" t="s">
        <v>448</v>
      </c>
      <c r="H722" s="346" t="s">
        <v>447</v>
      </c>
      <c r="I722" s="345" t="s">
        <v>447</v>
      </c>
      <c r="J722" s="344"/>
      <c r="K722" s="345" t="s">
        <v>447</v>
      </c>
      <c r="L722" s="344"/>
      <c r="M722" s="345" t="s">
        <v>447</v>
      </c>
      <c r="N722" s="344"/>
      <c r="O722" s="345" t="s">
        <v>447</v>
      </c>
      <c r="P722" s="344"/>
    </row>
    <row r="725" spans="1:16" ht="15">
      <c r="A725" s="340"/>
      <c r="B725" s="392" t="s">
        <v>535</v>
      </c>
      <c r="C725" s="391"/>
      <c r="D725" s="391"/>
      <c r="E725" s="391"/>
      <c r="F725" s="391"/>
      <c r="G725" s="340"/>
      <c r="I725" s="340"/>
      <c r="J725" s="340"/>
      <c r="K725" s="340"/>
      <c r="L725" s="340"/>
      <c r="M725" s="340"/>
      <c r="N725" s="340"/>
      <c r="O725" s="340"/>
      <c r="P725" s="340"/>
    </row>
    <row r="726" spans="1:16" ht="15">
      <c r="A726" s="340"/>
      <c r="B726" s="390" t="s">
        <v>531</v>
      </c>
      <c r="C726" s="390" t="s">
        <v>263</v>
      </c>
      <c r="D726" s="390" t="s">
        <v>530</v>
      </c>
      <c r="E726" s="390" t="s">
        <v>529</v>
      </c>
      <c r="F726" s="390" t="s">
        <v>335</v>
      </c>
      <c r="G726" s="390" t="s">
        <v>528</v>
      </c>
      <c r="H726" s="389" t="s">
        <v>527</v>
      </c>
      <c r="I726" s="385" t="s">
        <v>526</v>
      </c>
      <c r="J726" s="388"/>
      <c r="K726" s="388"/>
      <c r="L726" s="388"/>
      <c r="M726" s="388"/>
      <c r="N726" s="388"/>
      <c r="O726" s="388"/>
      <c r="P726" s="384"/>
    </row>
    <row r="727" spans="1:16" ht="15">
      <c r="A727" s="340"/>
      <c r="B727" s="387"/>
      <c r="C727" s="387"/>
      <c r="D727" s="387"/>
      <c r="E727" s="387"/>
      <c r="F727" s="387"/>
      <c r="G727" s="387"/>
      <c r="H727" s="386"/>
      <c r="I727" s="385" t="s">
        <v>525</v>
      </c>
      <c r="J727" s="384"/>
      <c r="K727" s="385" t="s">
        <v>524</v>
      </c>
      <c r="L727" s="384"/>
      <c r="M727" s="385" t="s">
        <v>523</v>
      </c>
      <c r="N727" s="384"/>
      <c r="O727" s="383" t="s">
        <v>328</v>
      </c>
      <c r="P727" s="382"/>
    </row>
    <row r="728" spans="1:16" ht="15">
      <c r="A728" s="340"/>
      <c r="B728" s="381"/>
      <c r="C728" s="381"/>
      <c r="D728" s="381"/>
      <c r="E728" s="381"/>
      <c r="F728" s="381"/>
      <c r="G728" s="381"/>
      <c r="H728" s="380"/>
      <c r="I728" s="379" t="s">
        <v>522</v>
      </c>
      <c r="J728" s="378"/>
      <c r="K728" s="379" t="s">
        <v>521</v>
      </c>
      <c r="L728" s="378"/>
      <c r="M728" s="379" t="s">
        <v>520</v>
      </c>
      <c r="N728" s="378"/>
      <c r="O728" s="377"/>
      <c r="P728" s="376"/>
    </row>
    <row r="729" spans="1:16" ht="15">
      <c r="A729" s="340"/>
      <c r="B729" s="375" t="s">
        <v>515</v>
      </c>
      <c r="C729" s="375" t="s">
        <v>291</v>
      </c>
      <c r="D729" s="375" t="s">
        <v>284</v>
      </c>
      <c r="E729" s="375" t="s">
        <v>519</v>
      </c>
      <c r="F729" s="375" t="s">
        <v>518</v>
      </c>
      <c r="G729" s="375" t="s">
        <v>517</v>
      </c>
      <c r="H729" s="375" t="s">
        <v>516</v>
      </c>
      <c r="I729" s="374" t="s">
        <v>367</v>
      </c>
      <c r="J729" s="373"/>
      <c r="K729" s="374" t="s">
        <v>366</v>
      </c>
      <c r="L729" s="373"/>
      <c r="M729" s="374" t="s">
        <v>365</v>
      </c>
      <c r="N729" s="373"/>
      <c r="O729" s="374" t="s">
        <v>364</v>
      </c>
      <c r="P729" s="373"/>
    </row>
    <row r="730" spans="1:16" ht="15">
      <c r="A730" s="340"/>
      <c r="B730" s="360" t="s">
        <v>515</v>
      </c>
      <c r="C730" s="360" t="s">
        <v>327</v>
      </c>
      <c r="D730" s="359" t="s">
        <v>514</v>
      </c>
      <c r="E730" s="359" t="s">
        <v>458</v>
      </c>
      <c r="F730" s="359" t="s">
        <v>458</v>
      </c>
      <c r="G730" s="346" t="s">
        <v>453</v>
      </c>
      <c r="H730" s="346" t="s">
        <v>447</v>
      </c>
      <c r="I730" s="357" t="s">
        <v>447</v>
      </c>
      <c r="J730" s="356"/>
      <c r="K730" s="357" t="s">
        <v>447</v>
      </c>
      <c r="L730" s="356"/>
      <c r="M730" s="357" t="s">
        <v>447</v>
      </c>
      <c r="N730" s="356"/>
      <c r="O730" s="357" t="s">
        <v>447</v>
      </c>
      <c r="P730" s="356"/>
    </row>
    <row r="731" spans="1:16" ht="15" customHeight="1">
      <c r="A731" s="340"/>
      <c r="B731" s="355" t="s">
        <v>326</v>
      </c>
      <c r="C731" s="355" t="s">
        <v>513</v>
      </c>
      <c r="D731" s="354" t="s">
        <v>512</v>
      </c>
      <c r="E731" s="354" t="s">
        <v>458</v>
      </c>
      <c r="F731" s="346" t="s">
        <v>462</v>
      </c>
      <c r="G731" s="346" t="s">
        <v>453</v>
      </c>
      <c r="H731" s="346" t="s">
        <v>447</v>
      </c>
      <c r="I731" s="371" t="s">
        <v>447</v>
      </c>
      <c r="J731" s="370"/>
      <c r="K731" s="371" t="s">
        <v>447</v>
      </c>
      <c r="L731" s="370"/>
      <c r="M731" s="371" t="s">
        <v>447</v>
      </c>
      <c r="N731" s="370"/>
      <c r="O731" s="371" t="s">
        <v>447</v>
      </c>
      <c r="P731" s="370"/>
    </row>
    <row r="732" spans="1:16" ht="15">
      <c r="A732" s="340"/>
      <c r="B732" s="349"/>
      <c r="C732" s="349"/>
      <c r="D732" s="348"/>
      <c r="E732" s="348"/>
      <c r="F732" s="346" t="s">
        <v>454</v>
      </c>
      <c r="G732" s="346" t="s">
        <v>453</v>
      </c>
      <c r="H732" s="346" t="s">
        <v>447</v>
      </c>
      <c r="I732" s="371" t="s">
        <v>447</v>
      </c>
      <c r="J732" s="370"/>
      <c r="K732" s="371" t="s">
        <v>447</v>
      </c>
      <c r="L732" s="370"/>
      <c r="M732" s="371" t="s">
        <v>447</v>
      </c>
      <c r="N732" s="370"/>
      <c r="O732" s="371" t="s">
        <v>447</v>
      </c>
      <c r="P732" s="370"/>
    </row>
    <row r="733" spans="1:16" ht="15">
      <c r="A733" s="340"/>
      <c r="B733" s="355" t="s">
        <v>324</v>
      </c>
      <c r="C733" s="355" t="s">
        <v>511</v>
      </c>
      <c r="D733" s="354" t="s">
        <v>510</v>
      </c>
      <c r="E733" s="354" t="s">
        <v>458</v>
      </c>
      <c r="F733" s="346" t="s">
        <v>462</v>
      </c>
      <c r="G733" s="346" t="s">
        <v>453</v>
      </c>
      <c r="H733" s="346" t="s">
        <v>447</v>
      </c>
      <c r="I733" s="371" t="s">
        <v>447</v>
      </c>
      <c r="J733" s="370"/>
      <c r="K733" s="371" t="s">
        <v>447</v>
      </c>
      <c r="L733" s="370"/>
      <c r="M733" s="371" t="s">
        <v>447</v>
      </c>
      <c r="N733" s="370"/>
      <c r="O733" s="371" t="s">
        <v>447</v>
      </c>
      <c r="P733" s="370"/>
    </row>
    <row r="734" spans="1:16" ht="15" customHeight="1">
      <c r="A734" s="340"/>
      <c r="B734" s="349"/>
      <c r="C734" s="349"/>
      <c r="D734" s="348"/>
      <c r="E734" s="348"/>
      <c r="F734" s="346" t="s">
        <v>454</v>
      </c>
      <c r="G734" s="346" t="s">
        <v>453</v>
      </c>
      <c r="H734" s="346" t="s">
        <v>447</v>
      </c>
      <c r="I734" s="371" t="s">
        <v>447</v>
      </c>
      <c r="J734" s="370"/>
      <c r="K734" s="371" t="s">
        <v>447</v>
      </c>
      <c r="L734" s="370"/>
      <c r="M734" s="371" t="s">
        <v>447</v>
      </c>
      <c r="N734" s="370"/>
      <c r="O734" s="371" t="s">
        <v>447</v>
      </c>
      <c r="P734" s="370"/>
    </row>
    <row r="735" spans="1:16" ht="15">
      <c r="A735" s="340"/>
      <c r="B735" s="355" t="s">
        <v>322</v>
      </c>
      <c r="C735" s="355" t="s">
        <v>509</v>
      </c>
      <c r="D735" s="354" t="s">
        <v>508</v>
      </c>
      <c r="E735" s="354" t="s">
        <v>458</v>
      </c>
      <c r="F735" s="346" t="s">
        <v>462</v>
      </c>
      <c r="G735" s="346" t="s">
        <v>453</v>
      </c>
      <c r="H735" s="346" t="s">
        <v>447</v>
      </c>
      <c r="I735" s="357" t="s">
        <v>447</v>
      </c>
      <c r="J735" s="356"/>
      <c r="K735" s="357" t="s">
        <v>447</v>
      </c>
      <c r="L735" s="356"/>
      <c r="M735" s="357" t="s">
        <v>447</v>
      </c>
      <c r="N735" s="356"/>
      <c r="O735" s="357" t="s">
        <v>447</v>
      </c>
      <c r="P735" s="356"/>
    </row>
    <row r="736" spans="1:16" ht="15">
      <c r="A736" s="340"/>
      <c r="B736" s="349"/>
      <c r="C736" s="349"/>
      <c r="D736" s="348"/>
      <c r="E736" s="348"/>
      <c r="F736" s="372" t="s">
        <v>454</v>
      </c>
      <c r="G736" s="346" t="s">
        <v>453</v>
      </c>
      <c r="H736" s="346" t="s">
        <v>447</v>
      </c>
      <c r="I736" s="357" t="s">
        <v>447</v>
      </c>
      <c r="J736" s="356"/>
      <c r="K736" s="357" t="s">
        <v>447</v>
      </c>
      <c r="L736" s="356"/>
      <c r="M736" s="357" t="s">
        <v>447</v>
      </c>
      <c r="N736" s="356"/>
      <c r="O736" s="357" t="s">
        <v>447</v>
      </c>
      <c r="P736" s="356"/>
    </row>
    <row r="737" spans="1:16" ht="15">
      <c r="A737" s="340"/>
      <c r="B737" s="360" t="s">
        <v>320</v>
      </c>
      <c r="C737" s="360" t="s">
        <v>507</v>
      </c>
      <c r="D737" s="359" t="s">
        <v>506</v>
      </c>
      <c r="E737" s="359" t="s">
        <v>458</v>
      </c>
      <c r="F737" s="359" t="s">
        <v>458</v>
      </c>
      <c r="G737" s="346" t="s">
        <v>453</v>
      </c>
      <c r="H737" s="346" t="s">
        <v>447</v>
      </c>
      <c r="I737" s="357" t="s">
        <v>447</v>
      </c>
      <c r="J737" s="356"/>
      <c r="K737" s="357" t="s">
        <v>447</v>
      </c>
      <c r="L737" s="356"/>
      <c r="M737" s="357" t="s">
        <v>447</v>
      </c>
      <c r="N737" s="356"/>
      <c r="O737" s="357" t="s">
        <v>447</v>
      </c>
      <c r="P737" s="356"/>
    </row>
    <row r="738" spans="1:16" ht="15">
      <c r="A738" s="340"/>
      <c r="B738" s="354" t="s">
        <v>318</v>
      </c>
      <c r="C738" s="355" t="s">
        <v>486</v>
      </c>
      <c r="D738" s="354" t="s">
        <v>314</v>
      </c>
      <c r="E738" s="354" t="s">
        <v>458</v>
      </c>
      <c r="F738" s="353" t="s">
        <v>462</v>
      </c>
      <c r="G738" s="346" t="s">
        <v>453</v>
      </c>
      <c r="H738" s="346" t="s">
        <v>447</v>
      </c>
      <c r="I738" s="345" t="s">
        <v>447</v>
      </c>
      <c r="J738" s="344"/>
      <c r="K738" s="345" t="s">
        <v>447</v>
      </c>
      <c r="L738" s="344"/>
      <c r="M738" s="345" t="s">
        <v>447</v>
      </c>
      <c r="N738" s="344"/>
      <c r="O738" s="345" t="s">
        <v>447</v>
      </c>
      <c r="P738" s="344"/>
    </row>
    <row r="739" spans="1:16" ht="15">
      <c r="A739" s="340"/>
      <c r="B739" s="351"/>
      <c r="C739" s="352"/>
      <c r="D739" s="351"/>
      <c r="E739" s="351"/>
      <c r="F739" s="350"/>
      <c r="G739" s="346" t="s">
        <v>452</v>
      </c>
      <c r="H739" s="346" t="s">
        <v>447</v>
      </c>
      <c r="I739" s="345" t="s">
        <v>447</v>
      </c>
      <c r="J739" s="344"/>
      <c r="K739" s="345" t="s">
        <v>447</v>
      </c>
      <c r="L739" s="344"/>
      <c r="M739" s="345" t="s">
        <v>447</v>
      </c>
      <c r="N739" s="344"/>
      <c r="O739" s="345" t="s">
        <v>447</v>
      </c>
      <c r="P739" s="344"/>
    </row>
    <row r="740" spans="1:16" ht="15">
      <c r="A740" s="340"/>
      <c r="B740" s="351"/>
      <c r="C740" s="352"/>
      <c r="D740" s="351"/>
      <c r="E740" s="351"/>
      <c r="F740" s="350"/>
      <c r="G740" s="346" t="s">
        <v>451</v>
      </c>
      <c r="H740" s="346" t="s">
        <v>447</v>
      </c>
      <c r="I740" s="345" t="s">
        <v>447</v>
      </c>
      <c r="J740" s="344"/>
      <c r="K740" s="345" t="s">
        <v>447</v>
      </c>
      <c r="L740" s="344"/>
      <c r="M740" s="345" t="s">
        <v>447</v>
      </c>
      <c r="N740" s="344"/>
      <c r="O740" s="345" t="s">
        <v>447</v>
      </c>
      <c r="P740" s="344"/>
    </row>
    <row r="741" spans="1:16" ht="15">
      <c r="A741" s="340"/>
      <c r="B741" s="351"/>
      <c r="C741" s="352"/>
      <c r="D741" s="351"/>
      <c r="E741" s="351"/>
      <c r="F741" s="350"/>
      <c r="G741" s="346" t="s">
        <v>450</v>
      </c>
      <c r="H741" s="346" t="s">
        <v>447</v>
      </c>
      <c r="I741" s="345" t="s">
        <v>447</v>
      </c>
      <c r="J741" s="344"/>
      <c r="K741" s="345" t="s">
        <v>447</v>
      </c>
      <c r="L741" s="344"/>
      <c r="M741" s="345" t="s">
        <v>447</v>
      </c>
      <c r="N741" s="344"/>
      <c r="O741" s="345" t="s">
        <v>447</v>
      </c>
      <c r="P741" s="344"/>
    </row>
    <row r="742" spans="1:16" ht="15">
      <c r="A742" s="340"/>
      <c r="B742" s="351"/>
      <c r="C742" s="352"/>
      <c r="D742" s="351"/>
      <c r="E742" s="351"/>
      <c r="F742" s="350"/>
      <c r="G742" s="346" t="s">
        <v>449</v>
      </c>
      <c r="H742" s="346" t="s">
        <v>447</v>
      </c>
      <c r="I742" s="345" t="s">
        <v>447</v>
      </c>
      <c r="J742" s="344"/>
      <c r="K742" s="345" t="s">
        <v>447</v>
      </c>
      <c r="L742" s="344"/>
      <c r="M742" s="345" t="s">
        <v>447</v>
      </c>
      <c r="N742" s="344"/>
      <c r="O742" s="345" t="s">
        <v>447</v>
      </c>
      <c r="P742" s="344"/>
    </row>
    <row r="743" spans="1:16" ht="15">
      <c r="A743" s="340"/>
      <c r="B743" s="348"/>
      <c r="C743" s="349"/>
      <c r="D743" s="348"/>
      <c r="E743" s="348"/>
      <c r="F743" s="347"/>
      <c r="G743" s="346" t="s">
        <v>448</v>
      </c>
      <c r="H743" s="346" t="s">
        <v>447</v>
      </c>
      <c r="I743" s="345" t="s">
        <v>447</v>
      </c>
      <c r="J743" s="344"/>
      <c r="K743" s="345" t="s">
        <v>447</v>
      </c>
      <c r="L743" s="344"/>
      <c r="M743" s="345" t="s">
        <v>447</v>
      </c>
      <c r="N743" s="344"/>
      <c r="O743" s="345" t="s">
        <v>447</v>
      </c>
      <c r="P743" s="344"/>
    </row>
    <row r="744" spans="1:16" ht="15">
      <c r="A744" s="340"/>
      <c r="B744" s="396" t="s">
        <v>317</v>
      </c>
      <c r="C744" s="397" t="s">
        <v>486</v>
      </c>
      <c r="D744" s="396" t="s">
        <v>505</v>
      </c>
      <c r="E744" s="396" t="s">
        <v>458</v>
      </c>
      <c r="F744" s="395">
        <v>44</v>
      </c>
      <c r="G744" s="346" t="s">
        <v>453</v>
      </c>
      <c r="H744" s="346"/>
      <c r="I744" s="345" t="s">
        <v>447</v>
      </c>
      <c r="J744" s="344"/>
      <c r="K744" s="345" t="s">
        <v>447</v>
      </c>
      <c r="L744" s="344"/>
      <c r="M744" s="345" t="s">
        <v>447</v>
      </c>
      <c r="N744" s="344"/>
      <c r="O744" s="345" t="s">
        <v>447</v>
      </c>
      <c r="P744" s="344"/>
    </row>
    <row r="745" spans="1:16" ht="15">
      <c r="A745" s="340"/>
      <c r="B745" s="354" t="s">
        <v>313</v>
      </c>
      <c r="C745" s="354" t="s">
        <v>504</v>
      </c>
      <c r="D745" s="354" t="s">
        <v>503</v>
      </c>
      <c r="E745" s="354" t="s">
        <v>458</v>
      </c>
      <c r="F745" s="353" t="s">
        <v>454</v>
      </c>
      <c r="G745" s="346" t="s">
        <v>453</v>
      </c>
      <c r="H745" s="346" t="s">
        <v>447</v>
      </c>
      <c r="I745" s="345" t="s">
        <v>447</v>
      </c>
      <c r="J745" s="344"/>
      <c r="K745" s="345" t="s">
        <v>447</v>
      </c>
      <c r="L745" s="344"/>
      <c r="M745" s="345" t="s">
        <v>447</v>
      </c>
      <c r="N745" s="344"/>
      <c r="O745" s="345" t="s">
        <v>447</v>
      </c>
      <c r="P745" s="344"/>
    </row>
    <row r="746" spans="1:16" ht="15">
      <c r="A746" s="340"/>
      <c r="B746" s="351"/>
      <c r="C746" s="351"/>
      <c r="D746" s="351"/>
      <c r="E746" s="351"/>
      <c r="F746" s="350"/>
      <c r="G746" s="346" t="s">
        <v>452</v>
      </c>
      <c r="H746" s="346" t="s">
        <v>447</v>
      </c>
      <c r="I746" s="345" t="s">
        <v>447</v>
      </c>
      <c r="J746" s="344"/>
      <c r="K746" s="345" t="s">
        <v>447</v>
      </c>
      <c r="L746" s="344"/>
      <c r="M746" s="345" t="s">
        <v>447</v>
      </c>
      <c r="N746" s="344"/>
      <c r="O746" s="345" t="s">
        <v>447</v>
      </c>
      <c r="P746" s="344"/>
    </row>
    <row r="747" spans="1:16" ht="15">
      <c r="A747" s="340"/>
      <c r="B747" s="351"/>
      <c r="C747" s="351"/>
      <c r="D747" s="351"/>
      <c r="E747" s="351"/>
      <c r="F747" s="350"/>
      <c r="G747" s="346" t="s">
        <v>451</v>
      </c>
      <c r="H747" s="346" t="s">
        <v>447</v>
      </c>
      <c r="I747" s="345" t="s">
        <v>447</v>
      </c>
      <c r="J747" s="344"/>
      <c r="K747" s="345" t="s">
        <v>447</v>
      </c>
      <c r="L747" s="344"/>
      <c r="M747" s="345" t="s">
        <v>447</v>
      </c>
      <c r="N747" s="344"/>
      <c r="O747" s="345" t="s">
        <v>447</v>
      </c>
      <c r="P747" s="344"/>
    </row>
    <row r="748" spans="1:16" ht="15">
      <c r="A748" s="340"/>
      <c r="B748" s="351"/>
      <c r="C748" s="351"/>
      <c r="D748" s="351"/>
      <c r="E748" s="351"/>
      <c r="F748" s="350"/>
      <c r="G748" s="346" t="s">
        <v>450</v>
      </c>
      <c r="H748" s="346" t="s">
        <v>447</v>
      </c>
      <c r="I748" s="345" t="s">
        <v>447</v>
      </c>
      <c r="J748" s="344"/>
      <c r="K748" s="345" t="s">
        <v>447</v>
      </c>
      <c r="L748" s="344"/>
      <c r="M748" s="345" t="s">
        <v>447</v>
      </c>
      <c r="N748" s="344"/>
      <c r="O748" s="345" t="s">
        <v>447</v>
      </c>
      <c r="P748" s="344"/>
    </row>
    <row r="749" spans="1:16" ht="15">
      <c r="A749" s="340"/>
      <c r="B749" s="351"/>
      <c r="C749" s="351"/>
      <c r="D749" s="351"/>
      <c r="E749" s="351"/>
      <c r="F749" s="350"/>
      <c r="G749" s="346" t="s">
        <v>449</v>
      </c>
      <c r="H749" s="346" t="s">
        <v>447</v>
      </c>
      <c r="I749" s="345" t="s">
        <v>447</v>
      </c>
      <c r="J749" s="344"/>
      <c r="K749" s="345" t="s">
        <v>447</v>
      </c>
      <c r="L749" s="344"/>
      <c r="M749" s="345" t="s">
        <v>447</v>
      </c>
      <c r="N749" s="344"/>
      <c r="O749" s="345" t="s">
        <v>447</v>
      </c>
      <c r="P749" s="344"/>
    </row>
    <row r="750" spans="1:16" ht="15">
      <c r="A750" s="340"/>
      <c r="B750" s="348"/>
      <c r="C750" s="348"/>
      <c r="D750" s="348"/>
      <c r="E750" s="348"/>
      <c r="F750" s="347"/>
      <c r="G750" s="346" t="s">
        <v>448</v>
      </c>
      <c r="H750" s="346" t="s">
        <v>447</v>
      </c>
      <c r="I750" s="345" t="s">
        <v>447</v>
      </c>
      <c r="J750" s="344"/>
      <c r="K750" s="345" t="s">
        <v>447</v>
      </c>
      <c r="L750" s="344"/>
      <c r="M750" s="345" t="s">
        <v>447</v>
      </c>
      <c r="N750" s="344"/>
      <c r="O750" s="345" t="s">
        <v>447</v>
      </c>
      <c r="P750" s="344"/>
    </row>
    <row r="751" spans="1:16" ht="15.75" customHeight="1">
      <c r="A751" s="340"/>
      <c r="B751" s="394" t="s">
        <v>308</v>
      </c>
      <c r="C751" s="394" t="s">
        <v>502</v>
      </c>
      <c r="D751" s="393" t="s">
        <v>501</v>
      </c>
      <c r="E751" s="393" t="s">
        <v>458</v>
      </c>
      <c r="F751" s="358" t="s">
        <v>458</v>
      </c>
      <c r="G751" s="346" t="s">
        <v>453</v>
      </c>
      <c r="H751" s="346" t="s">
        <v>447</v>
      </c>
      <c r="I751" s="357" t="s">
        <v>447</v>
      </c>
      <c r="J751" s="356"/>
      <c r="K751" s="357" t="s">
        <v>447</v>
      </c>
      <c r="L751" s="356"/>
      <c r="M751" s="357" t="s">
        <v>447</v>
      </c>
      <c r="N751" s="356"/>
      <c r="O751" s="357" t="s">
        <v>447</v>
      </c>
      <c r="P751" s="356"/>
    </row>
    <row r="752" spans="1:16" ht="15">
      <c r="A752" s="340"/>
      <c r="B752" s="360" t="s">
        <v>306</v>
      </c>
      <c r="C752" s="360" t="s">
        <v>500</v>
      </c>
      <c r="D752" s="359" t="s">
        <v>499</v>
      </c>
      <c r="E752" s="359" t="s">
        <v>458</v>
      </c>
      <c r="F752" s="358" t="s">
        <v>458</v>
      </c>
      <c r="G752" s="346" t="s">
        <v>453</v>
      </c>
      <c r="H752" s="346" t="s">
        <v>447</v>
      </c>
      <c r="I752" s="357" t="s">
        <v>447</v>
      </c>
      <c r="J752" s="356"/>
      <c r="K752" s="357" t="s">
        <v>447</v>
      </c>
      <c r="L752" s="356"/>
      <c r="M752" s="357" t="s">
        <v>447</v>
      </c>
      <c r="N752" s="356"/>
      <c r="O752" s="357" t="s">
        <v>447</v>
      </c>
      <c r="P752" s="356"/>
    </row>
    <row r="753" spans="1:16" ht="15">
      <c r="A753" s="340"/>
      <c r="B753" s="355" t="s">
        <v>305</v>
      </c>
      <c r="C753" s="355" t="s">
        <v>475</v>
      </c>
      <c r="D753" s="354" t="s">
        <v>498</v>
      </c>
      <c r="E753" s="354" t="s">
        <v>458</v>
      </c>
      <c r="F753" s="353" t="s">
        <v>462</v>
      </c>
      <c r="G753" s="346" t="s">
        <v>453</v>
      </c>
      <c r="H753" s="346" t="s">
        <v>447</v>
      </c>
      <c r="I753" s="345" t="s">
        <v>447</v>
      </c>
      <c r="J753" s="344"/>
      <c r="K753" s="345" t="s">
        <v>447</v>
      </c>
      <c r="L753" s="344"/>
      <c r="M753" s="345" t="s">
        <v>447</v>
      </c>
      <c r="N753" s="344"/>
      <c r="O753" s="345" t="s">
        <v>447</v>
      </c>
      <c r="P753" s="344"/>
    </row>
    <row r="754" spans="1:16" ht="15">
      <c r="A754" s="340"/>
      <c r="B754" s="352"/>
      <c r="C754" s="352"/>
      <c r="D754" s="351"/>
      <c r="E754" s="351"/>
      <c r="F754" s="350"/>
      <c r="G754" s="346" t="s">
        <v>452</v>
      </c>
      <c r="H754" s="346" t="s">
        <v>447</v>
      </c>
      <c r="I754" s="345" t="s">
        <v>447</v>
      </c>
      <c r="J754" s="344"/>
      <c r="K754" s="345" t="s">
        <v>447</v>
      </c>
      <c r="L754" s="344"/>
      <c r="M754" s="345" t="s">
        <v>447</v>
      </c>
      <c r="N754" s="344"/>
      <c r="O754" s="345" t="s">
        <v>447</v>
      </c>
      <c r="P754" s="344"/>
    </row>
    <row r="755" spans="1:16" ht="15">
      <c r="A755" s="340"/>
      <c r="B755" s="352"/>
      <c r="C755" s="352"/>
      <c r="D755" s="351"/>
      <c r="E755" s="351"/>
      <c r="F755" s="350"/>
      <c r="G755" s="346" t="s">
        <v>451</v>
      </c>
      <c r="H755" s="346" t="s">
        <v>447</v>
      </c>
      <c r="I755" s="345" t="s">
        <v>447</v>
      </c>
      <c r="J755" s="344"/>
      <c r="K755" s="345" t="s">
        <v>447</v>
      </c>
      <c r="L755" s="344"/>
      <c r="M755" s="345" t="s">
        <v>447</v>
      </c>
      <c r="N755" s="344"/>
      <c r="O755" s="345" t="s">
        <v>447</v>
      </c>
      <c r="P755" s="344"/>
    </row>
    <row r="756" spans="1:16" ht="15">
      <c r="A756" s="340"/>
      <c r="B756" s="352"/>
      <c r="C756" s="352"/>
      <c r="D756" s="351"/>
      <c r="E756" s="351"/>
      <c r="F756" s="350"/>
      <c r="G756" s="346" t="s">
        <v>450</v>
      </c>
      <c r="H756" s="346" t="s">
        <v>447</v>
      </c>
      <c r="I756" s="345" t="s">
        <v>447</v>
      </c>
      <c r="J756" s="344"/>
      <c r="K756" s="345" t="s">
        <v>447</v>
      </c>
      <c r="L756" s="344"/>
      <c r="M756" s="345" t="s">
        <v>447</v>
      </c>
      <c r="N756" s="344"/>
      <c r="O756" s="345" t="s">
        <v>447</v>
      </c>
      <c r="P756" s="344"/>
    </row>
    <row r="757" spans="1:16" ht="15">
      <c r="A757" s="340"/>
      <c r="B757" s="349"/>
      <c r="C757" s="349"/>
      <c r="D757" s="348"/>
      <c r="E757" s="348"/>
      <c r="F757" s="347"/>
      <c r="G757" s="346" t="s">
        <v>449</v>
      </c>
      <c r="H757" s="346" t="s">
        <v>447</v>
      </c>
      <c r="I757" s="345" t="s">
        <v>447</v>
      </c>
      <c r="J757" s="344"/>
      <c r="K757" s="345" t="s">
        <v>447</v>
      </c>
      <c r="L757" s="344"/>
      <c r="M757" s="345" t="s">
        <v>447</v>
      </c>
      <c r="N757" s="344"/>
      <c r="O757" s="345" t="s">
        <v>447</v>
      </c>
      <c r="P757" s="344"/>
    </row>
    <row r="758" spans="1:16" ht="15">
      <c r="A758" s="340"/>
      <c r="B758" s="355" t="s">
        <v>304</v>
      </c>
      <c r="C758" s="355" t="s">
        <v>469</v>
      </c>
      <c r="D758" s="354" t="s">
        <v>497</v>
      </c>
      <c r="E758" s="354" t="s">
        <v>458</v>
      </c>
      <c r="F758" s="353" t="s">
        <v>454</v>
      </c>
      <c r="G758" s="346" t="s">
        <v>453</v>
      </c>
      <c r="H758" s="346" t="s">
        <v>447</v>
      </c>
      <c r="I758" s="345" t="s">
        <v>447</v>
      </c>
      <c r="J758" s="344"/>
      <c r="K758" s="345" t="s">
        <v>447</v>
      </c>
      <c r="L758" s="344"/>
      <c r="M758" s="345" t="s">
        <v>447</v>
      </c>
      <c r="N758" s="344"/>
      <c r="O758" s="345" t="s">
        <v>447</v>
      </c>
      <c r="P758" s="344"/>
    </row>
    <row r="759" spans="1:16" ht="15">
      <c r="A759" s="340"/>
      <c r="B759" s="352"/>
      <c r="C759" s="352"/>
      <c r="D759" s="351"/>
      <c r="E759" s="351"/>
      <c r="F759" s="350"/>
      <c r="G759" s="346" t="s">
        <v>452</v>
      </c>
      <c r="H759" s="346" t="s">
        <v>447</v>
      </c>
      <c r="I759" s="345" t="s">
        <v>447</v>
      </c>
      <c r="J759" s="344"/>
      <c r="K759" s="345" t="s">
        <v>447</v>
      </c>
      <c r="L759" s="344"/>
      <c r="M759" s="345" t="s">
        <v>447</v>
      </c>
      <c r="N759" s="344"/>
      <c r="O759" s="345" t="s">
        <v>447</v>
      </c>
      <c r="P759" s="344"/>
    </row>
    <row r="760" spans="1:16" ht="15">
      <c r="A760" s="340"/>
      <c r="B760" s="352"/>
      <c r="C760" s="352"/>
      <c r="D760" s="351"/>
      <c r="E760" s="351"/>
      <c r="F760" s="350"/>
      <c r="G760" s="346" t="s">
        <v>451</v>
      </c>
      <c r="H760" s="346" t="s">
        <v>447</v>
      </c>
      <c r="I760" s="345" t="s">
        <v>447</v>
      </c>
      <c r="J760" s="344"/>
      <c r="K760" s="345" t="s">
        <v>447</v>
      </c>
      <c r="L760" s="344"/>
      <c r="M760" s="345" t="s">
        <v>447</v>
      </c>
      <c r="N760" s="344"/>
      <c r="O760" s="345" t="s">
        <v>447</v>
      </c>
      <c r="P760" s="344"/>
    </row>
    <row r="761" spans="1:16" ht="15">
      <c r="A761" s="340"/>
      <c r="B761" s="352"/>
      <c r="C761" s="352"/>
      <c r="D761" s="351"/>
      <c r="E761" s="351"/>
      <c r="F761" s="350"/>
      <c r="G761" s="346" t="s">
        <v>450</v>
      </c>
      <c r="H761" s="346" t="s">
        <v>447</v>
      </c>
      <c r="I761" s="345" t="s">
        <v>447</v>
      </c>
      <c r="J761" s="344"/>
      <c r="K761" s="345" t="s">
        <v>447</v>
      </c>
      <c r="L761" s="344"/>
      <c r="M761" s="345" t="s">
        <v>447</v>
      </c>
      <c r="N761" s="344"/>
      <c r="O761" s="345" t="s">
        <v>447</v>
      </c>
      <c r="P761" s="344"/>
    </row>
    <row r="762" spans="1:16" ht="15">
      <c r="A762" s="340"/>
      <c r="B762" s="349"/>
      <c r="C762" s="349"/>
      <c r="D762" s="348"/>
      <c r="E762" s="348"/>
      <c r="F762" s="347"/>
      <c r="G762" s="346" t="s">
        <v>449</v>
      </c>
      <c r="H762" s="346" t="s">
        <v>447</v>
      </c>
      <c r="I762" s="345" t="s">
        <v>447</v>
      </c>
      <c r="J762" s="344"/>
      <c r="K762" s="345" t="s">
        <v>447</v>
      </c>
      <c r="L762" s="344"/>
      <c r="M762" s="345" t="s">
        <v>447</v>
      </c>
      <c r="N762" s="344"/>
      <c r="O762" s="345" t="s">
        <v>447</v>
      </c>
      <c r="P762" s="344"/>
    </row>
    <row r="763" spans="1:16" ht="15">
      <c r="A763" s="340"/>
      <c r="B763" s="360" t="s">
        <v>303</v>
      </c>
      <c r="C763" s="360" t="s">
        <v>496</v>
      </c>
      <c r="D763" s="359" t="s">
        <v>495</v>
      </c>
      <c r="E763" s="359" t="s">
        <v>458</v>
      </c>
      <c r="F763" s="358" t="s">
        <v>458</v>
      </c>
      <c r="G763" s="346" t="s">
        <v>453</v>
      </c>
      <c r="H763" s="346" t="s">
        <v>447</v>
      </c>
      <c r="I763" s="357" t="s">
        <v>447</v>
      </c>
      <c r="J763" s="356"/>
      <c r="K763" s="357" t="s">
        <v>447</v>
      </c>
      <c r="L763" s="356"/>
      <c r="M763" s="357" t="s">
        <v>447</v>
      </c>
      <c r="N763" s="356"/>
      <c r="O763" s="357" t="s">
        <v>447</v>
      </c>
      <c r="P763" s="356"/>
    </row>
    <row r="764" spans="1:16" ht="15">
      <c r="A764" s="340"/>
      <c r="B764" s="360" t="s">
        <v>302</v>
      </c>
      <c r="C764" s="360" t="s">
        <v>494</v>
      </c>
      <c r="D764" s="359" t="s">
        <v>493</v>
      </c>
      <c r="E764" s="359" t="s">
        <v>458</v>
      </c>
      <c r="F764" s="358" t="s">
        <v>458</v>
      </c>
      <c r="G764" s="346" t="s">
        <v>453</v>
      </c>
      <c r="H764" s="346" t="s">
        <v>447</v>
      </c>
      <c r="I764" s="357" t="s">
        <v>447</v>
      </c>
      <c r="J764" s="356"/>
      <c r="K764" s="357" t="s">
        <v>447</v>
      </c>
      <c r="L764" s="356"/>
      <c r="M764" s="357" t="s">
        <v>447</v>
      </c>
      <c r="N764" s="356"/>
      <c r="O764" s="357" t="s">
        <v>447</v>
      </c>
      <c r="P764" s="356"/>
    </row>
    <row r="765" spans="1:16" ht="15">
      <c r="A765" s="340"/>
      <c r="B765" s="355" t="s">
        <v>492</v>
      </c>
      <c r="C765" s="355" t="s">
        <v>471</v>
      </c>
      <c r="D765" s="354" t="s">
        <v>301</v>
      </c>
      <c r="E765" s="354" t="s">
        <v>458</v>
      </c>
      <c r="F765" s="353" t="s">
        <v>462</v>
      </c>
      <c r="G765" s="346" t="s">
        <v>453</v>
      </c>
      <c r="H765" s="346" t="s">
        <v>447</v>
      </c>
      <c r="I765" s="345" t="s">
        <v>447</v>
      </c>
      <c r="J765" s="344"/>
      <c r="K765" s="345" t="s">
        <v>447</v>
      </c>
      <c r="L765" s="344"/>
      <c r="M765" s="345" t="s">
        <v>447</v>
      </c>
      <c r="N765" s="344"/>
      <c r="O765" s="345" t="s">
        <v>447</v>
      </c>
      <c r="P765" s="344"/>
    </row>
    <row r="766" spans="1:16" ht="15">
      <c r="A766" s="340"/>
      <c r="B766" s="352"/>
      <c r="C766" s="352"/>
      <c r="D766" s="351"/>
      <c r="E766" s="351"/>
      <c r="F766" s="350"/>
      <c r="G766" s="346" t="s">
        <v>451</v>
      </c>
      <c r="H766" s="346" t="s">
        <v>447</v>
      </c>
      <c r="I766" s="345" t="s">
        <v>447</v>
      </c>
      <c r="J766" s="344"/>
      <c r="K766" s="345" t="s">
        <v>447</v>
      </c>
      <c r="L766" s="344"/>
      <c r="M766" s="345" t="s">
        <v>447</v>
      </c>
      <c r="N766" s="344"/>
      <c r="O766" s="345" t="s">
        <v>447</v>
      </c>
      <c r="P766" s="344"/>
    </row>
    <row r="767" spans="1:16" ht="15">
      <c r="A767" s="340"/>
      <c r="B767" s="352"/>
      <c r="C767" s="352"/>
      <c r="D767" s="351"/>
      <c r="E767" s="351"/>
      <c r="F767" s="350"/>
      <c r="G767" s="346" t="s">
        <v>450</v>
      </c>
      <c r="H767" s="346" t="s">
        <v>447</v>
      </c>
      <c r="I767" s="345" t="s">
        <v>447</v>
      </c>
      <c r="J767" s="344"/>
      <c r="K767" s="345" t="s">
        <v>447</v>
      </c>
      <c r="L767" s="344"/>
      <c r="M767" s="345" t="s">
        <v>447</v>
      </c>
      <c r="N767" s="344"/>
      <c r="O767" s="345" t="s">
        <v>447</v>
      </c>
      <c r="P767" s="344"/>
    </row>
    <row r="768" spans="1:16" ht="15">
      <c r="A768" s="340"/>
      <c r="B768" s="349"/>
      <c r="C768" s="349"/>
      <c r="D768" s="348"/>
      <c r="E768" s="348"/>
      <c r="F768" s="347"/>
      <c r="G768" s="346" t="s">
        <v>449</v>
      </c>
      <c r="H768" s="346" t="s">
        <v>447</v>
      </c>
      <c r="I768" s="345" t="s">
        <v>447</v>
      </c>
      <c r="J768" s="344"/>
      <c r="K768" s="345" t="s">
        <v>447</v>
      </c>
      <c r="L768" s="344"/>
      <c r="M768" s="345" t="s">
        <v>447</v>
      </c>
      <c r="N768" s="344"/>
      <c r="O768" s="345" t="s">
        <v>447</v>
      </c>
      <c r="P768" s="344"/>
    </row>
    <row r="769" spans="1:16" ht="15">
      <c r="A769" s="340"/>
      <c r="B769" s="355" t="s">
        <v>300</v>
      </c>
      <c r="C769" s="355" t="s">
        <v>469</v>
      </c>
      <c r="D769" s="354" t="s">
        <v>491</v>
      </c>
      <c r="E769" s="354" t="s">
        <v>458</v>
      </c>
      <c r="F769" s="353" t="s">
        <v>454</v>
      </c>
      <c r="G769" s="346" t="s">
        <v>453</v>
      </c>
      <c r="H769" s="346" t="s">
        <v>447</v>
      </c>
      <c r="I769" s="345" t="s">
        <v>447</v>
      </c>
      <c r="J769" s="344"/>
      <c r="K769" s="345" t="s">
        <v>447</v>
      </c>
      <c r="L769" s="344"/>
      <c r="M769" s="345" t="s">
        <v>447</v>
      </c>
      <c r="N769" s="344"/>
      <c r="O769" s="345" t="s">
        <v>447</v>
      </c>
      <c r="P769" s="344"/>
    </row>
    <row r="770" spans="1:16" ht="15">
      <c r="A770" s="340"/>
      <c r="B770" s="352"/>
      <c r="C770" s="352"/>
      <c r="D770" s="351"/>
      <c r="E770" s="351"/>
      <c r="F770" s="350"/>
      <c r="G770" s="346" t="s">
        <v>451</v>
      </c>
      <c r="H770" s="346" t="s">
        <v>447</v>
      </c>
      <c r="I770" s="345" t="s">
        <v>447</v>
      </c>
      <c r="J770" s="344"/>
      <c r="K770" s="345" t="s">
        <v>447</v>
      </c>
      <c r="L770" s="344"/>
      <c r="M770" s="345" t="s">
        <v>447</v>
      </c>
      <c r="N770" s="344"/>
      <c r="O770" s="345" t="s">
        <v>447</v>
      </c>
      <c r="P770" s="344"/>
    </row>
    <row r="771" spans="1:16" ht="15">
      <c r="A771" s="340"/>
      <c r="B771" s="352"/>
      <c r="C771" s="352"/>
      <c r="D771" s="351"/>
      <c r="E771" s="351"/>
      <c r="F771" s="350"/>
      <c r="G771" s="346" t="s">
        <v>450</v>
      </c>
      <c r="H771" s="346" t="s">
        <v>447</v>
      </c>
      <c r="I771" s="345" t="s">
        <v>447</v>
      </c>
      <c r="J771" s="344"/>
      <c r="K771" s="345" t="s">
        <v>447</v>
      </c>
      <c r="L771" s="344"/>
      <c r="M771" s="345" t="s">
        <v>447</v>
      </c>
      <c r="N771" s="344"/>
      <c r="O771" s="345" t="s">
        <v>447</v>
      </c>
      <c r="P771" s="344"/>
    </row>
    <row r="772" spans="1:16" ht="15">
      <c r="A772" s="340"/>
      <c r="B772" s="349"/>
      <c r="C772" s="349"/>
      <c r="D772" s="348"/>
      <c r="E772" s="348"/>
      <c r="F772" s="347"/>
      <c r="G772" s="346" t="s">
        <v>449</v>
      </c>
      <c r="H772" s="346" t="s">
        <v>447</v>
      </c>
      <c r="I772" s="345" t="s">
        <v>447</v>
      </c>
      <c r="J772" s="344"/>
      <c r="K772" s="345" t="s">
        <v>447</v>
      </c>
      <c r="L772" s="344"/>
      <c r="M772" s="345" t="s">
        <v>447</v>
      </c>
      <c r="N772" s="344"/>
      <c r="O772" s="345" t="s">
        <v>447</v>
      </c>
      <c r="P772" s="344"/>
    </row>
    <row r="773" spans="1:16" ht="15">
      <c r="A773" s="340"/>
      <c r="B773" s="355" t="s">
        <v>299</v>
      </c>
      <c r="C773" s="355" t="s">
        <v>490</v>
      </c>
      <c r="D773" s="354" t="s">
        <v>489</v>
      </c>
      <c r="E773" s="354" t="s">
        <v>458</v>
      </c>
      <c r="F773" s="372" t="s">
        <v>462</v>
      </c>
      <c r="G773" s="346" t="s">
        <v>453</v>
      </c>
      <c r="H773" s="346" t="s">
        <v>447</v>
      </c>
      <c r="I773" s="357" t="s">
        <v>447</v>
      </c>
      <c r="J773" s="356"/>
      <c r="K773" s="357" t="s">
        <v>447</v>
      </c>
      <c r="L773" s="356"/>
      <c r="M773" s="357" t="s">
        <v>447</v>
      </c>
      <c r="N773" s="356"/>
      <c r="O773" s="357" t="s">
        <v>447</v>
      </c>
      <c r="P773" s="356"/>
    </row>
    <row r="774" spans="1:16" ht="15">
      <c r="A774" s="340"/>
      <c r="B774" s="349"/>
      <c r="C774" s="349"/>
      <c r="D774" s="348"/>
      <c r="E774" s="348"/>
      <c r="F774" s="372" t="s">
        <v>454</v>
      </c>
      <c r="G774" s="346" t="s">
        <v>453</v>
      </c>
      <c r="H774" s="346" t="s">
        <v>447</v>
      </c>
      <c r="I774" s="357" t="s">
        <v>447</v>
      </c>
      <c r="J774" s="356"/>
      <c r="K774" s="357" t="s">
        <v>447</v>
      </c>
      <c r="L774" s="356"/>
      <c r="M774" s="357" t="s">
        <v>447</v>
      </c>
      <c r="N774" s="356"/>
      <c r="O774" s="357" t="s">
        <v>447</v>
      </c>
      <c r="P774" s="356"/>
    </row>
    <row r="775" spans="1:16" ht="15">
      <c r="A775" s="340"/>
      <c r="B775" s="355" t="s">
        <v>488</v>
      </c>
      <c r="C775" s="355" t="s">
        <v>486</v>
      </c>
      <c r="D775" s="354" t="s">
        <v>298</v>
      </c>
      <c r="E775" s="354" t="s">
        <v>458</v>
      </c>
      <c r="F775" s="372" t="s">
        <v>462</v>
      </c>
      <c r="G775" s="346" t="s">
        <v>453</v>
      </c>
      <c r="H775" s="346" t="s">
        <v>447</v>
      </c>
      <c r="I775" s="371" t="s">
        <v>447</v>
      </c>
      <c r="J775" s="370"/>
      <c r="K775" s="371" t="s">
        <v>447</v>
      </c>
      <c r="L775" s="370"/>
      <c r="M775" s="371" t="s">
        <v>447</v>
      </c>
      <c r="N775" s="370"/>
      <c r="O775" s="371" t="s">
        <v>447</v>
      </c>
      <c r="P775" s="370"/>
    </row>
    <row r="776" spans="1:16" ht="15">
      <c r="A776" s="340"/>
      <c r="B776" s="352"/>
      <c r="C776" s="352"/>
      <c r="D776" s="351"/>
      <c r="E776" s="351"/>
      <c r="F776" s="372" t="s">
        <v>454</v>
      </c>
      <c r="G776" s="346" t="s">
        <v>453</v>
      </c>
      <c r="H776" s="346" t="s">
        <v>447</v>
      </c>
      <c r="I776" s="371" t="s">
        <v>447</v>
      </c>
      <c r="J776" s="370"/>
      <c r="K776" s="371" t="s">
        <v>447</v>
      </c>
      <c r="L776" s="370"/>
      <c r="M776" s="371" t="s">
        <v>447</v>
      </c>
      <c r="N776" s="370"/>
      <c r="O776" s="371" t="s">
        <v>447</v>
      </c>
      <c r="P776" s="370"/>
    </row>
    <row r="777" spans="1:16" ht="15">
      <c r="A777" s="340"/>
      <c r="B777" s="352"/>
      <c r="C777" s="352"/>
      <c r="D777" s="351"/>
      <c r="E777" s="351"/>
      <c r="F777" s="372" t="s">
        <v>462</v>
      </c>
      <c r="G777" s="346" t="s">
        <v>448</v>
      </c>
      <c r="H777" s="346" t="s">
        <v>447</v>
      </c>
      <c r="I777" s="371" t="s">
        <v>447</v>
      </c>
      <c r="J777" s="370"/>
      <c r="K777" s="371" t="s">
        <v>447</v>
      </c>
      <c r="L777" s="370"/>
      <c r="M777" s="371" t="s">
        <v>447</v>
      </c>
      <c r="N777" s="370"/>
      <c r="O777" s="371" t="s">
        <v>447</v>
      </c>
      <c r="P777" s="370"/>
    </row>
    <row r="778" spans="1:16" ht="15">
      <c r="A778" s="340"/>
      <c r="B778" s="349"/>
      <c r="C778" s="349"/>
      <c r="D778" s="348"/>
      <c r="E778" s="348"/>
      <c r="F778" s="372" t="s">
        <v>454</v>
      </c>
      <c r="G778" s="346" t="s">
        <v>448</v>
      </c>
      <c r="H778" s="346" t="s">
        <v>447</v>
      </c>
      <c r="I778" s="371" t="s">
        <v>447</v>
      </c>
      <c r="J778" s="370"/>
      <c r="K778" s="371" t="s">
        <v>447</v>
      </c>
      <c r="L778" s="370"/>
      <c r="M778" s="371" t="s">
        <v>447</v>
      </c>
      <c r="N778" s="370"/>
      <c r="O778" s="371" t="s">
        <v>447</v>
      </c>
      <c r="P778" s="370"/>
    </row>
    <row r="779" spans="1:16" ht="15">
      <c r="A779" s="340"/>
      <c r="B779" s="369" t="s">
        <v>487</v>
      </c>
      <c r="C779" s="369" t="s">
        <v>486</v>
      </c>
      <c r="D779" s="368" t="s">
        <v>485</v>
      </c>
      <c r="E779" s="368" t="s">
        <v>458</v>
      </c>
      <c r="F779" s="363" t="s">
        <v>462</v>
      </c>
      <c r="G779" s="363" t="s">
        <v>453</v>
      </c>
      <c r="H779" s="363" t="s">
        <v>447</v>
      </c>
      <c r="I779" s="362" t="s">
        <v>447</v>
      </c>
      <c r="J779" s="361"/>
      <c r="K779" s="362" t="s">
        <v>447</v>
      </c>
      <c r="L779" s="361"/>
      <c r="M779" s="362" t="s">
        <v>447</v>
      </c>
      <c r="N779" s="361"/>
      <c r="O779" s="362" t="s">
        <v>447</v>
      </c>
      <c r="P779" s="361"/>
    </row>
    <row r="780" spans="1:16" ht="15">
      <c r="A780" s="340"/>
      <c r="B780" s="367"/>
      <c r="C780" s="367"/>
      <c r="D780" s="366"/>
      <c r="E780" s="366"/>
      <c r="F780" s="363" t="s">
        <v>454</v>
      </c>
      <c r="G780" s="363" t="s">
        <v>453</v>
      </c>
      <c r="H780" s="363" t="s">
        <v>447</v>
      </c>
      <c r="I780" s="362" t="s">
        <v>447</v>
      </c>
      <c r="J780" s="361"/>
      <c r="K780" s="362" t="s">
        <v>447</v>
      </c>
      <c r="L780" s="361"/>
      <c r="M780" s="362" t="s">
        <v>447</v>
      </c>
      <c r="N780" s="361"/>
      <c r="O780" s="362" t="s">
        <v>447</v>
      </c>
      <c r="P780" s="361"/>
    </row>
    <row r="781" spans="1:16" ht="15">
      <c r="A781" s="340"/>
      <c r="B781" s="360" t="s">
        <v>484</v>
      </c>
      <c r="C781" s="360" t="s">
        <v>483</v>
      </c>
      <c r="D781" s="359" t="s">
        <v>482</v>
      </c>
      <c r="E781" s="359" t="s">
        <v>458</v>
      </c>
      <c r="F781" s="358" t="s">
        <v>458</v>
      </c>
      <c r="G781" s="346" t="s">
        <v>453</v>
      </c>
      <c r="H781" s="346" t="s">
        <v>447</v>
      </c>
      <c r="I781" s="357" t="s">
        <v>447</v>
      </c>
      <c r="J781" s="356"/>
      <c r="K781" s="357" t="s">
        <v>447</v>
      </c>
      <c r="L781" s="356"/>
      <c r="M781" s="357" t="s">
        <v>447</v>
      </c>
      <c r="N781" s="356"/>
      <c r="O781" s="357" t="s">
        <v>447</v>
      </c>
      <c r="P781" s="356"/>
    </row>
    <row r="782" spans="1:16" ht="15">
      <c r="A782" s="340"/>
      <c r="B782" s="360" t="s">
        <v>481</v>
      </c>
      <c r="C782" s="360" t="s">
        <v>475</v>
      </c>
      <c r="D782" s="359" t="s">
        <v>480</v>
      </c>
      <c r="E782" s="359" t="s">
        <v>458</v>
      </c>
      <c r="F782" s="358" t="s">
        <v>462</v>
      </c>
      <c r="G782" s="346" t="s">
        <v>453</v>
      </c>
      <c r="H782" s="346" t="s">
        <v>447</v>
      </c>
      <c r="I782" s="345" t="s">
        <v>447</v>
      </c>
      <c r="J782" s="344"/>
      <c r="K782" s="345" t="s">
        <v>447</v>
      </c>
      <c r="L782" s="344"/>
      <c r="M782" s="345" t="s">
        <v>447</v>
      </c>
      <c r="N782" s="344"/>
      <c r="O782" s="345" t="s">
        <v>447</v>
      </c>
      <c r="P782" s="344"/>
    </row>
    <row r="783" spans="1:16" ht="15">
      <c r="A783" s="340"/>
      <c r="B783" s="360" t="s">
        <v>479</v>
      </c>
      <c r="C783" s="360" t="s">
        <v>469</v>
      </c>
      <c r="D783" s="359" t="s">
        <v>478</v>
      </c>
      <c r="E783" s="359" t="s">
        <v>458</v>
      </c>
      <c r="F783" s="358" t="s">
        <v>454</v>
      </c>
      <c r="G783" s="346" t="s">
        <v>453</v>
      </c>
      <c r="H783" s="346" t="s">
        <v>447</v>
      </c>
      <c r="I783" s="345" t="s">
        <v>447</v>
      </c>
      <c r="J783" s="344"/>
      <c r="K783" s="345" t="s">
        <v>447</v>
      </c>
      <c r="L783" s="344"/>
      <c r="M783" s="345" t="s">
        <v>447</v>
      </c>
      <c r="N783" s="344"/>
      <c r="O783" s="345" t="s">
        <v>447</v>
      </c>
      <c r="P783" s="344"/>
    </row>
    <row r="784" spans="1:16" ht="15">
      <c r="A784" s="340"/>
      <c r="B784" s="360" t="s">
        <v>297</v>
      </c>
      <c r="C784" s="360" t="s">
        <v>477</v>
      </c>
      <c r="D784" s="359" t="s">
        <v>476</v>
      </c>
      <c r="E784" s="359" t="s">
        <v>458</v>
      </c>
      <c r="F784" s="358" t="s">
        <v>458</v>
      </c>
      <c r="G784" s="346" t="s">
        <v>453</v>
      </c>
      <c r="H784" s="346" t="s">
        <v>447</v>
      </c>
      <c r="I784" s="357" t="s">
        <v>447</v>
      </c>
      <c r="J784" s="356"/>
      <c r="K784" s="357" t="s">
        <v>447</v>
      </c>
      <c r="L784" s="356"/>
      <c r="M784" s="357" t="s">
        <v>447</v>
      </c>
      <c r="N784" s="356"/>
      <c r="O784" s="357" t="s">
        <v>447</v>
      </c>
      <c r="P784" s="356"/>
    </row>
    <row r="785" spans="1:16" ht="15">
      <c r="A785" s="340"/>
      <c r="B785" s="360" t="s">
        <v>296</v>
      </c>
      <c r="C785" s="360" t="s">
        <v>475</v>
      </c>
      <c r="D785" s="359" t="s">
        <v>474</v>
      </c>
      <c r="E785" s="359" t="s">
        <v>458</v>
      </c>
      <c r="F785" s="358" t="s">
        <v>458</v>
      </c>
      <c r="G785" s="346" t="s">
        <v>453</v>
      </c>
      <c r="H785" s="346" t="s">
        <v>447</v>
      </c>
      <c r="I785" s="357" t="s">
        <v>447</v>
      </c>
      <c r="J785" s="356"/>
      <c r="K785" s="357" t="s">
        <v>447</v>
      </c>
      <c r="L785" s="356"/>
      <c r="M785" s="357" t="s">
        <v>447</v>
      </c>
      <c r="N785" s="356"/>
      <c r="O785" s="357" t="s">
        <v>447</v>
      </c>
      <c r="P785" s="356"/>
    </row>
    <row r="786" spans="1:16" ht="15">
      <c r="A786" s="340"/>
      <c r="B786" s="355" t="s">
        <v>473</v>
      </c>
      <c r="C786" s="355" t="s">
        <v>471</v>
      </c>
      <c r="D786" s="354" t="s">
        <v>294</v>
      </c>
      <c r="E786" s="354" t="s">
        <v>458</v>
      </c>
      <c r="F786" s="353" t="s">
        <v>462</v>
      </c>
      <c r="G786" s="346" t="s">
        <v>453</v>
      </c>
      <c r="H786" s="346" t="s">
        <v>447</v>
      </c>
      <c r="I786" s="345" t="s">
        <v>447</v>
      </c>
      <c r="J786" s="344"/>
      <c r="K786" s="345" t="s">
        <v>447</v>
      </c>
      <c r="L786" s="344"/>
      <c r="M786" s="345" t="s">
        <v>447</v>
      </c>
      <c r="N786" s="344"/>
      <c r="O786" s="345" t="s">
        <v>447</v>
      </c>
      <c r="P786" s="344"/>
    </row>
    <row r="787" spans="1:16" ht="15">
      <c r="A787" s="340"/>
      <c r="B787" s="352"/>
      <c r="C787" s="352"/>
      <c r="D787" s="351"/>
      <c r="E787" s="351"/>
      <c r="F787" s="350"/>
      <c r="G787" s="346" t="s">
        <v>452</v>
      </c>
      <c r="H787" s="346" t="s">
        <v>447</v>
      </c>
      <c r="I787" s="345" t="s">
        <v>447</v>
      </c>
      <c r="J787" s="344"/>
      <c r="K787" s="345" t="s">
        <v>447</v>
      </c>
      <c r="L787" s="344"/>
      <c r="M787" s="345" t="s">
        <v>447</v>
      </c>
      <c r="N787" s="344"/>
      <c r="O787" s="345" t="s">
        <v>447</v>
      </c>
      <c r="P787" s="344"/>
    </row>
    <row r="788" spans="1:16" ht="15">
      <c r="A788" s="340"/>
      <c r="B788" s="352"/>
      <c r="C788" s="352"/>
      <c r="D788" s="351"/>
      <c r="E788" s="351"/>
      <c r="F788" s="350"/>
      <c r="G788" s="346" t="s">
        <v>451</v>
      </c>
      <c r="H788" s="346" t="s">
        <v>447</v>
      </c>
      <c r="I788" s="345" t="s">
        <v>447</v>
      </c>
      <c r="J788" s="344"/>
      <c r="K788" s="345" t="s">
        <v>447</v>
      </c>
      <c r="L788" s="344"/>
      <c r="M788" s="345" t="s">
        <v>447</v>
      </c>
      <c r="N788" s="344"/>
      <c r="O788" s="345" t="s">
        <v>447</v>
      </c>
      <c r="P788" s="344"/>
    </row>
    <row r="789" spans="1:16" ht="15">
      <c r="A789" s="340"/>
      <c r="B789" s="352"/>
      <c r="C789" s="352"/>
      <c r="D789" s="351"/>
      <c r="E789" s="351"/>
      <c r="F789" s="350"/>
      <c r="G789" s="346" t="s">
        <v>450</v>
      </c>
      <c r="H789" s="346" t="s">
        <v>447</v>
      </c>
      <c r="I789" s="345" t="s">
        <v>447</v>
      </c>
      <c r="J789" s="344"/>
      <c r="K789" s="345" t="s">
        <v>447</v>
      </c>
      <c r="L789" s="344"/>
      <c r="M789" s="345" t="s">
        <v>447</v>
      </c>
      <c r="N789" s="344"/>
      <c r="O789" s="345" t="s">
        <v>447</v>
      </c>
      <c r="P789" s="344"/>
    </row>
    <row r="790" spans="1:16" ht="15">
      <c r="A790" s="340"/>
      <c r="B790" s="352"/>
      <c r="C790" s="352"/>
      <c r="D790" s="351"/>
      <c r="E790" s="351"/>
      <c r="F790" s="350"/>
      <c r="G790" s="346" t="s">
        <v>449</v>
      </c>
      <c r="H790" s="346" t="s">
        <v>447</v>
      </c>
      <c r="I790" s="345" t="s">
        <v>447</v>
      </c>
      <c r="J790" s="344"/>
      <c r="K790" s="345" t="s">
        <v>447</v>
      </c>
      <c r="L790" s="344"/>
      <c r="M790" s="345" t="s">
        <v>447</v>
      </c>
      <c r="N790" s="344"/>
      <c r="O790" s="345" t="s">
        <v>447</v>
      </c>
      <c r="P790" s="344"/>
    </row>
    <row r="791" spans="1:16" ht="15">
      <c r="A791" s="340"/>
      <c r="B791" s="349"/>
      <c r="C791" s="349"/>
      <c r="D791" s="348"/>
      <c r="E791" s="348"/>
      <c r="F791" s="347"/>
      <c r="G791" s="346" t="s">
        <v>448</v>
      </c>
      <c r="H791" s="346" t="s">
        <v>447</v>
      </c>
      <c r="I791" s="345" t="s">
        <v>447</v>
      </c>
      <c r="J791" s="344"/>
      <c r="K791" s="345" t="s">
        <v>447</v>
      </c>
      <c r="L791" s="344"/>
      <c r="M791" s="345" t="s">
        <v>447</v>
      </c>
      <c r="N791" s="344"/>
      <c r="O791" s="345" t="s">
        <v>447</v>
      </c>
      <c r="P791" s="344"/>
    </row>
    <row r="792" spans="1:16" ht="15">
      <c r="A792" s="340"/>
      <c r="B792" s="365" t="s">
        <v>472</v>
      </c>
      <c r="C792" s="365" t="s">
        <v>471</v>
      </c>
      <c r="D792" s="364" t="s">
        <v>470</v>
      </c>
      <c r="E792" s="364" t="s">
        <v>458</v>
      </c>
      <c r="F792" s="364" t="s">
        <v>462</v>
      </c>
      <c r="G792" s="363" t="s">
        <v>453</v>
      </c>
      <c r="H792" s="363" t="s">
        <v>447</v>
      </c>
      <c r="I792" s="362" t="s">
        <v>447</v>
      </c>
      <c r="J792" s="361"/>
      <c r="K792" s="362" t="s">
        <v>447</v>
      </c>
      <c r="L792" s="361"/>
      <c r="M792" s="362" t="s">
        <v>447</v>
      </c>
      <c r="N792" s="361"/>
      <c r="O792" s="362" t="s">
        <v>447</v>
      </c>
      <c r="P792" s="361"/>
    </row>
    <row r="793" spans="1:16" ht="15">
      <c r="A793" s="340"/>
      <c r="B793" s="355" t="s">
        <v>293</v>
      </c>
      <c r="C793" s="355" t="s">
        <v>469</v>
      </c>
      <c r="D793" s="354" t="s">
        <v>468</v>
      </c>
      <c r="E793" s="354" t="s">
        <v>458</v>
      </c>
      <c r="F793" s="353" t="s">
        <v>454</v>
      </c>
      <c r="G793" s="346" t="s">
        <v>453</v>
      </c>
      <c r="H793" s="346" t="s">
        <v>447</v>
      </c>
      <c r="I793" s="345" t="s">
        <v>447</v>
      </c>
      <c r="J793" s="344"/>
      <c r="K793" s="345" t="s">
        <v>447</v>
      </c>
      <c r="L793" s="344"/>
      <c r="M793" s="345" t="s">
        <v>447</v>
      </c>
      <c r="N793" s="344"/>
      <c r="O793" s="345" t="s">
        <v>447</v>
      </c>
      <c r="P793" s="344"/>
    </row>
    <row r="794" spans="1:16" ht="15">
      <c r="A794" s="340"/>
      <c r="B794" s="352"/>
      <c r="C794" s="352"/>
      <c r="D794" s="351"/>
      <c r="E794" s="351"/>
      <c r="F794" s="350"/>
      <c r="G794" s="346" t="s">
        <v>452</v>
      </c>
      <c r="H794" s="346" t="s">
        <v>447</v>
      </c>
      <c r="I794" s="345" t="s">
        <v>447</v>
      </c>
      <c r="J794" s="344"/>
      <c r="K794" s="345" t="s">
        <v>447</v>
      </c>
      <c r="L794" s="344"/>
      <c r="M794" s="345" t="s">
        <v>447</v>
      </c>
      <c r="N794" s="344"/>
      <c r="O794" s="345" t="s">
        <v>447</v>
      </c>
      <c r="P794" s="344"/>
    </row>
    <row r="795" spans="1:16" ht="15">
      <c r="A795" s="340"/>
      <c r="B795" s="352"/>
      <c r="C795" s="352"/>
      <c r="D795" s="351"/>
      <c r="E795" s="351"/>
      <c r="F795" s="350"/>
      <c r="G795" s="346" t="s">
        <v>451</v>
      </c>
      <c r="H795" s="346" t="s">
        <v>447</v>
      </c>
      <c r="I795" s="345" t="s">
        <v>447</v>
      </c>
      <c r="J795" s="344"/>
      <c r="K795" s="345" t="s">
        <v>447</v>
      </c>
      <c r="L795" s="344"/>
      <c r="M795" s="345" t="s">
        <v>447</v>
      </c>
      <c r="N795" s="344"/>
      <c r="O795" s="345" t="s">
        <v>447</v>
      </c>
      <c r="P795" s="344"/>
    </row>
    <row r="796" spans="1:16" ht="15">
      <c r="A796" s="340"/>
      <c r="B796" s="352"/>
      <c r="C796" s="352"/>
      <c r="D796" s="351"/>
      <c r="E796" s="351"/>
      <c r="F796" s="350"/>
      <c r="G796" s="346" t="s">
        <v>450</v>
      </c>
      <c r="H796" s="346" t="s">
        <v>447</v>
      </c>
      <c r="I796" s="345" t="s">
        <v>447</v>
      </c>
      <c r="J796" s="344"/>
      <c r="K796" s="345" t="s">
        <v>447</v>
      </c>
      <c r="L796" s="344"/>
      <c r="M796" s="345" t="s">
        <v>447</v>
      </c>
      <c r="N796" s="344"/>
      <c r="O796" s="345" t="s">
        <v>447</v>
      </c>
      <c r="P796" s="344"/>
    </row>
    <row r="797" spans="1:16" ht="15">
      <c r="A797" s="340"/>
      <c r="B797" s="352"/>
      <c r="C797" s="352"/>
      <c r="D797" s="351"/>
      <c r="E797" s="351"/>
      <c r="F797" s="350"/>
      <c r="G797" s="346" t="s">
        <v>449</v>
      </c>
      <c r="H797" s="346" t="s">
        <v>447</v>
      </c>
      <c r="I797" s="345" t="s">
        <v>447</v>
      </c>
      <c r="J797" s="344"/>
      <c r="K797" s="345" t="s">
        <v>447</v>
      </c>
      <c r="L797" s="344"/>
      <c r="M797" s="345" t="s">
        <v>447</v>
      </c>
      <c r="N797" s="344"/>
      <c r="O797" s="345" t="s">
        <v>447</v>
      </c>
      <c r="P797" s="344"/>
    </row>
    <row r="798" spans="1:16" ht="15">
      <c r="A798" s="340"/>
      <c r="B798" s="349"/>
      <c r="C798" s="349"/>
      <c r="D798" s="348"/>
      <c r="E798" s="348"/>
      <c r="F798" s="347"/>
      <c r="G798" s="346" t="s">
        <v>448</v>
      </c>
      <c r="H798" s="346" t="s">
        <v>447</v>
      </c>
      <c r="I798" s="345" t="s">
        <v>447</v>
      </c>
      <c r="J798" s="344"/>
      <c r="K798" s="345" t="s">
        <v>447</v>
      </c>
      <c r="L798" s="344"/>
      <c r="M798" s="345" t="s">
        <v>447</v>
      </c>
      <c r="N798" s="344"/>
      <c r="O798" s="345" t="s">
        <v>447</v>
      </c>
      <c r="P798" s="344"/>
    </row>
    <row r="799" spans="1:16" ht="15">
      <c r="A799" s="340"/>
      <c r="B799" s="360" t="s">
        <v>467</v>
      </c>
      <c r="C799" s="360" t="s">
        <v>466</v>
      </c>
      <c r="D799" s="359" t="s">
        <v>465</v>
      </c>
      <c r="E799" s="359" t="s">
        <v>458</v>
      </c>
      <c r="F799" s="358" t="s">
        <v>458</v>
      </c>
      <c r="G799" s="346" t="s">
        <v>453</v>
      </c>
      <c r="H799" s="346" t="s">
        <v>447</v>
      </c>
      <c r="I799" s="357" t="s">
        <v>447</v>
      </c>
      <c r="J799" s="356"/>
      <c r="K799" s="357" t="s">
        <v>447</v>
      </c>
      <c r="L799" s="356"/>
      <c r="M799" s="357" t="s">
        <v>447</v>
      </c>
      <c r="N799" s="356"/>
      <c r="O799" s="357" t="s">
        <v>447</v>
      </c>
      <c r="P799" s="356"/>
    </row>
    <row r="800" spans="1:16" ht="15">
      <c r="A800" s="340"/>
      <c r="B800" s="355" t="s">
        <v>464</v>
      </c>
      <c r="C800" s="355" t="s">
        <v>456</v>
      </c>
      <c r="D800" s="354" t="s">
        <v>463</v>
      </c>
      <c r="E800" s="354">
        <v>2022</v>
      </c>
      <c r="F800" s="353" t="s">
        <v>462</v>
      </c>
      <c r="G800" s="346" t="s">
        <v>453</v>
      </c>
      <c r="H800" s="346" t="s">
        <v>447</v>
      </c>
      <c r="I800" s="345" t="s">
        <v>447</v>
      </c>
      <c r="J800" s="344"/>
      <c r="K800" s="345" t="s">
        <v>447</v>
      </c>
      <c r="L800" s="344"/>
      <c r="M800" s="345" t="s">
        <v>447</v>
      </c>
      <c r="N800" s="344"/>
      <c r="O800" s="345" t="s">
        <v>447</v>
      </c>
      <c r="P800" s="344"/>
    </row>
    <row r="801" spans="1:16" ht="15">
      <c r="A801" s="340"/>
      <c r="B801" s="352"/>
      <c r="C801" s="352"/>
      <c r="D801" s="351"/>
      <c r="E801" s="351"/>
      <c r="F801" s="350"/>
      <c r="G801" s="346" t="s">
        <v>452</v>
      </c>
      <c r="H801" s="346" t="s">
        <v>447</v>
      </c>
      <c r="I801" s="345" t="s">
        <v>447</v>
      </c>
      <c r="J801" s="344"/>
      <c r="K801" s="345" t="s">
        <v>447</v>
      </c>
      <c r="L801" s="344"/>
      <c r="M801" s="345" t="s">
        <v>447</v>
      </c>
      <c r="N801" s="344"/>
      <c r="O801" s="345" t="s">
        <v>447</v>
      </c>
      <c r="P801" s="344"/>
    </row>
    <row r="802" spans="1:16" ht="15">
      <c r="A802" s="340"/>
      <c r="B802" s="352"/>
      <c r="C802" s="352"/>
      <c r="D802" s="351"/>
      <c r="E802" s="351"/>
      <c r="F802" s="350"/>
      <c r="G802" s="346" t="s">
        <v>451</v>
      </c>
      <c r="H802" s="346" t="s">
        <v>447</v>
      </c>
      <c r="I802" s="345" t="s">
        <v>447</v>
      </c>
      <c r="J802" s="344"/>
      <c r="K802" s="345" t="s">
        <v>447</v>
      </c>
      <c r="L802" s="344"/>
      <c r="M802" s="345" t="s">
        <v>447</v>
      </c>
      <c r="N802" s="344"/>
      <c r="O802" s="345" t="s">
        <v>447</v>
      </c>
      <c r="P802" s="344"/>
    </row>
    <row r="803" spans="1:16" ht="15">
      <c r="A803" s="340"/>
      <c r="B803" s="352"/>
      <c r="C803" s="352"/>
      <c r="D803" s="351"/>
      <c r="E803" s="351"/>
      <c r="F803" s="350"/>
      <c r="G803" s="346" t="s">
        <v>450</v>
      </c>
      <c r="H803" s="346" t="s">
        <v>447</v>
      </c>
      <c r="I803" s="345" t="s">
        <v>447</v>
      </c>
      <c r="J803" s="344"/>
      <c r="K803" s="345" t="s">
        <v>447</v>
      </c>
      <c r="L803" s="344"/>
      <c r="M803" s="345" t="s">
        <v>447</v>
      </c>
      <c r="N803" s="344"/>
      <c r="O803" s="345" t="s">
        <v>447</v>
      </c>
      <c r="P803" s="344"/>
    </row>
    <row r="804" spans="1:16" ht="15">
      <c r="A804" s="340"/>
      <c r="B804" s="352"/>
      <c r="C804" s="352"/>
      <c r="D804" s="351"/>
      <c r="E804" s="351"/>
      <c r="F804" s="350"/>
      <c r="G804" s="346" t="s">
        <v>449</v>
      </c>
      <c r="H804" s="346" t="s">
        <v>447</v>
      </c>
      <c r="I804" s="345" t="s">
        <v>447</v>
      </c>
      <c r="J804" s="344"/>
      <c r="K804" s="345" t="s">
        <v>447</v>
      </c>
      <c r="L804" s="344"/>
      <c r="M804" s="345" t="s">
        <v>447</v>
      </c>
      <c r="N804" s="344"/>
      <c r="O804" s="345" t="s">
        <v>447</v>
      </c>
      <c r="P804" s="344"/>
    </row>
    <row r="805" spans="1:16" ht="15">
      <c r="A805" s="340"/>
      <c r="B805" s="349"/>
      <c r="C805" s="349"/>
      <c r="D805" s="348"/>
      <c r="E805" s="348"/>
      <c r="F805" s="347"/>
      <c r="G805" s="346" t="s">
        <v>448</v>
      </c>
      <c r="H805" s="346" t="s">
        <v>447</v>
      </c>
      <c r="I805" s="345" t="s">
        <v>447</v>
      </c>
      <c r="J805" s="344"/>
      <c r="K805" s="345" t="s">
        <v>447</v>
      </c>
      <c r="L805" s="344"/>
      <c r="M805" s="345" t="s">
        <v>447</v>
      </c>
      <c r="N805" s="344"/>
      <c r="O805" s="345" t="s">
        <v>447</v>
      </c>
      <c r="P805" s="344"/>
    </row>
    <row r="806" spans="1:16" ht="15">
      <c r="A806" s="340"/>
      <c r="B806" s="360" t="s">
        <v>461</v>
      </c>
      <c r="C806" s="360" t="s">
        <v>460</v>
      </c>
      <c r="D806" s="359" t="s">
        <v>459</v>
      </c>
      <c r="E806" s="359" t="s">
        <v>458</v>
      </c>
      <c r="F806" s="358" t="s">
        <v>458</v>
      </c>
      <c r="G806" s="346" t="s">
        <v>453</v>
      </c>
      <c r="H806" s="346" t="s">
        <v>447</v>
      </c>
      <c r="I806" s="357" t="s">
        <v>447</v>
      </c>
      <c r="J806" s="356"/>
      <c r="K806" s="357" t="s">
        <v>447</v>
      </c>
      <c r="L806" s="356"/>
      <c r="M806" s="357" t="s">
        <v>447</v>
      </c>
      <c r="N806" s="356"/>
      <c r="O806" s="357" t="s">
        <v>447</v>
      </c>
      <c r="P806" s="356"/>
    </row>
    <row r="807" spans="1:16" ht="15">
      <c r="A807" s="340"/>
      <c r="B807" s="355" t="s">
        <v>457</v>
      </c>
      <c r="C807" s="355" t="s">
        <v>456</v>
      </c>
      <c r="D807" s="354" t="s">
        <v>455</v>
      </c>
      <c r="E807" s="354">
        <v>2022</v>
      </c>
      <c r="F807" s="353" t="s">
        <v>454</v>
      </c>
      <c r="G807" s="346" t="s">
        <v>453</v>
      </c>
      <c r="H807" s="346" t="s">
        <v>447</v>
      </c>
      <c r="I807" s="345" t="s">
        <v>447</v>
      </c>
      <c r="J807" s="344"/>
      <c r="K807" s="345" t="s">
        <v>447</v>
      </c>
      <c r="L807" s="344"/>
      <c r="M807" s="345" t="s">
        <v>447</v>
      </c>
      <c r="N807" s="344"/>
      <c r="O807" s="345" t="s">
        <v>447</v>
      </c>
      <c r="P807" s="344"/>
    </row>
    <row r="808" spans="1:16" ht="15">
      <c r="A808" s="340"/>
      <c r="B808" s="352"/>
      <c r="C808" s="352"/>
      <c r="D808" s="351"/>
      <c r="E808" s="351"/>
      <c r="F808" s="350"/>
      <c r="G808" s="346" t="s">
        <v>452</v>
      </c>
      <c r="H808" s="346" t="s">
        <v>447</v>
      </c>
      <c r="I808" s="345" t="s">
        <v>447</v>
      </c>
      <c r="J808" s="344"/>
      <c r="K808" s="345" t="s">
        <v>447</v>
      </c>
      <c r="L808" s="344"/>
      <c r="M808" s="345" t="s">
        <v>447</v>
      </c>
      <c r="N808" s="344"/>
      <c r="O808" s="345" t="s">
        <v>447</v>
      </c>
      <c r="P808" s="344"/>
    </row>
    <row r="809" spans="1:16" ht="15">
      <c r="A809" s="340"/>
      <c r="B809" s="352"/>
      <c r="C809" s="352"/>
      <c r="D809" s="351"/>
      <c r="E809" s="351"/>
      <c r="F809" s="350"/>
      <c r="G809" s="346" t="s">
        <v>451</v>
      </c>
      <c r="H809" s="346" t="s">
        <v>447</v>
      </c>
      <c r="I809" s="345" t="s">
        <v>447</v>
      </c>
      <c r="J809" s="344"/>
      <c r="K809" s="345" t="s">
        <v>447</v>
      </c>
      <c r="L809" s="344"/>
      <c r="M809" s="345" t="s">
        <v>447</v>
      </c>
      <c r="N809" s="344"/>
      <c r="O809" s="345" t="s">
        <v>447</v>
      </c>
      <c r="P809" s="344"/>
    </row>
    <row r="810" spans="1:16" ht="15">
      <c r="A810" s="340"/>
      <c r="B810" s="352"/>
      <c r="C810" s="352"/>
      <c r="D810" s="351"/>
      <c r="E810" s="351"/>
      <c r="F810" s="350"/>
      <c r="G810" s="346" t="s">
        <v>450</v>
      </c>
      <c r="H810" s="346" t="s">
        <v>447</v>
      </c>
      <c r="I810" s="345" t="s">
        <v>447</v>
      </c>
      <c r="J810" s="344"/>
      <c r="K810" s="345" t="s">
        <v>447</v>
      </c>
      <c r="L810" s="344"/>
      <c r="M810" s="345" t="s">
        <v>447</v>
      </c>
      <c r="N810" s="344"/>
      <c r="O810" s="345" t="s">
        <v>447</v>
      </c>
      <c r="P810" s="344"/>
    </row>
    <row r="811" spans="1:16" ht="15">
      <c r="A811" s="340"/>
      <c r="B811" s="352"/>
      <c r="C811" s="352"/>
      <c r="D811" s="351"/>
      <c r="E811" s="351"/>
      <c r="F811" s="350"/>
      <c r="G811" s="346" t="s">
        <v>449</v>
      </c>
      <c r="H811" s="346" t="s">
        <v>447</v>
      </c>
      <c r="I811" s="345" t="s">
        <v>447</v>
      </c>
      <c r="J811" s="344"/>
      <c r="K811" s="345" t="s">
        <v>447</v>
      </c>
      <c r="L811" s="344"/>
      <c r="M811" s="345" t="s">
        <v>447</v>
      </c>
      <c r="N811" s="344"/>
      <c r="O811" s="345" t="s">
        <v>447</v>
      </c>
      <c r="P811" s="344"/>
    </row>
    <row r="812" spans="1:16" ht="15">
      <c r="A812" s="340"/>
      <c r="B812" s="349"/>
      <c r="C812" s="349"/>
      <c r="D812" s="348"/>
      <c r="E812" s="348"/>
      <c r="F812" s="347"/>
      <c r="G812" s="346" t="s">
        <v>448</v>
      </c>
      <c r="H812" s="346" t="s">
        <v>447</v>
      </c>
      <c r="I812" s="345" t="s">
        <v>447</v>
      </c>
      <c r="J812" s="344"/>
      <c r="K812" s="345" t="s">
        <v>447</v>
      </c>
      <c r="L812" s="344"/>
      <c r="M812" s="345" t="s">
        <v>447</v>
      </c>
      <c r="N812" s="344"/>
      <c r="O812" s="345" t="s">
        <v>447</v>
      </c>
      <c r="P812" s="344"/>
    </row>
    <row r="815" spans="1:16" ht="15">
      <c r="A815" s="340"/>
      <c r="B815" s="392" t="s">
        <v>534</v>
      </c>
      <c r="C815" s="391"/>
      <c r="D815" s="391"/>
      <c r="E815" s="391"/>
      <c r="F815" s="391"/>
      <c r="G815" s="340"/>
      <c r="I815" s="340"/>
      <c r="J815" s="340"/>
      <c r="K815" s="340"/>
      <c r="L815" s="340"/>
      <c r="M815" s="340"/>
      <c r="N815" s="340"/>
      <c r="O815" s="340"/>
      <c r="P815" s="340"/>
    </row>
    <row r="816" spans="1:16" ht="15">
      <c r="A816" s="340"/>
      <c r="B816" s="390" t="s">
        <v>531</v>
      </c>
      <c r="C816" s="390" t="s">
        <v>263</v>
      </c>
      <c r="D816" s="390" t="s">
        <v>530</v>
      </c>
      <c r="E816" s="390" t="s">
        <v>529</v>
      </c>
      <c r="F816" s="390" t="s">
        <v>335</v>
      </c>
      <c r="G816" s="390" t="s">
        <v>528</v>
      </c>
      <c r="H816" s="389" t="s">
        <v>527</v>
      </c>
      <c r="I816" s="385" t="s">
        <v>526</v>
      </c>
      <c r="J816" s="388"/>
      <c r="K816" s="388"/>
      <c r="L816" s="388"/>
      <c r="M816" s="388"/>
      <c r="N816" s="388"/>
      <c r="O816" s="388"/>
      <c r="P816" s="384"/>
    </row>
    <row r="817" spans="1:16" ht="15">
      <c r="A817" s="340"/>
      <c r="B817" s="387"/>
      <c r="C817" s="387"/>
      <c r="D817" s="387"/>
      <c r="E817" s="387"/>
      <c r="F817" s="387"/>
      <c r="G817" s="387"/>
      <c r="H817" s="386"/>
      <c r="I817" s="385" t="s">
        <v>525</v>
      </c>
      <c r="J817" s="384"/>
      <c r="K817" s="385" t="s">
        <v>524</v>
      </c>
      <c r="L817" s="384"/>
      <c r="M817" s="385" t="s">
        <v>523</v>
      </c>
      <c r="N817" s="384"/>
      <c r="O817" s="383" t="s">
        <v>328</v>
      </c>
      <c r="P817" s="382"/>
    </row>
    <row r="818" spans="1:16" ht="15">
      <c r="A818" s="340"/>
      <c r="B818" s="381"/>
      <c r="C818" s="381"/>
      <c r="D818" s="381"/>
      <c r="E818" s="381"/>
      <c r="F818" s="381"/>
      <c r="G818" s="381"/>
      <c r="H818" s="380"/>
      <c r="I818" s="379" t="s">
        <v>522</v>
      </c>
      <c r="J818" s="378"/>
      <c r="K818" s="379" t="s">
        <v>521</v>
      </c>
      <c r="L818" s="378"/>
      <c r="M818" s="379" t="s">
        <v>520</v>
      </c>
      <c r="N818" s="378"/>
      <c r="O818" s="377"/>
      <c r="P818" s="376"/>
    </row>
    <row r="819" spans="1:16" ht="15">
      <c r="A819" s="340"/>
      <c r="B819" s="375" t="s">
        <v>515</v>
      </c>
      <c r="C819" s="375" t="s">
        <v>291</v>
      </c>
      <c r="D819" s="375" t="s">
        <v>284</v>
      </c>
      <c r="E819" s="375" t="s">
        <v>519</v>
      </c>
      <c r="F819" s="375" t="s">
        <v>518</v>
      </c>
      <c r="G819" s="375" t="s">
        <v>517</v>
      </c>
      <c r="H819" s="375" t="s">
        <v>516</v>
      </c>
      <c r="I819" s="374" t="s">
        <v>367</v>
      </c>
      <c r="J819" s="373"/>
      <c r="K819" s="374" t="s">
        <v>366</v>
      </c>
      <c r="L819" s="373"/>
      <c r="M819" s="374" t="s">
        <v>365</v>
      </c>
      <c r="N819" s="373"/>
      <c r="O819" s="374" t="s">
        <v>364</v>
      </c>
      <c r="P819" s="373"/>
    </row>
    <row r="820" spans="1:16" ht="15">
      <c r="A820" s="340"/>
      <c r="B820" s="360" t="s">
        <v>515</v>
      </c>
      <c r="C820" s="360" t="s">
        <v>327</v>
      </c>
      <c r="D820" s="359" t="s">
        <v>514</v>
      </c>
      <c r="E820" s="359" t="s">
        <v>458</v>
      </c>
      <c r="F820" s="359" t="s">
        <v>458</v>
      </c>
      <c r="G820" s="346" t="s">
        <v>453</v>
      </c>
      <c r="H820" s="346" t="s">
        <v>447</v>
      </c>
      <c r="I820" s="357" t="s">
        <v>447</v>
      </c>
      <c r="J820" s="356"/>
      <c r="K820" s="357" t="s">
        <v>447</v>
      </c>
      <c r="L820" s="356"/>
      <c r="M820" s="357" t="s">
        <v>447</v>
      </c>
      <c r="N820" s="356"/>
      <c r="O820" s="357" t="s">
        <v>447</v>
      </c>
      <c r="P820" s="356"/>
    </row>
    <row r="821" spans="1:16" ht="15" customHeight="1">
      <c r="A821" s="340"/>
      <c r="B821" s="355" t="s">
        <v>326</v>
      </c>
      <c r="C821" s="355" t="s">
        <v>513</v>
      </c>
      <c r="D821" s="354" t="s">
        <v>512</v>
      </c>
      <c r="E821" s="354" t="s">
        <v>458</v>
      </c>
      <c r="F821" s="346" t="s">
        <v>462</v>
      </c>
      <c r="G821" s="346" t="s">
        <v>453</v>
      </c>
      <c r="H821" s="346" t="s">
        <v>447</v>
      </c>
      <c r="I821" s="371" t="s">
        <v>447</v>
      </c>
      <c r="J821" s="370"/>
      <c r="K821" s="371" t="s">
        <v>447</v>
      </c>
      <c r="L821" s="370"/>
      <c r="M821" s="371" t="s">
        <v>447</v>
      </c>
      <c r="N821" s="370"/>
      <c r="O821" s="371" t="s">
        <v>447</v>
      </c>
      <c r="P821" s="370"/>
    </row>
    <row r="822" spans="1:16" ht="15" customHeight="1">
      <c r="A822" s="340"/>
      <c r="B822" s="349"/>
      <c r="C822" s="349"/>
      <c r="D822" s="348"/>
      <c r="E822" s="348"/>
      <c r="F822" s="346" t="s">
        <v>454</v>
      </c>
      <c r="G822" s="346" t="s">
        <v>453</v>
      </c>
      <c r="H822" s="346" t="s">
        <v>447</v>
      </c>
      <c r="I822" s="371" t="s">
        <v>447</v>
      </c>
      <c r="J822" s="370"/>
      <c r="K822" s="371" t="s">
        <v>447</v>
      </c>
      <c r="L822" s="370"/>
      <c r="M822" s="371" t="s">
        <v>447</v>
      </c>
      <c r="N822" s="370"/>
      <c r="O822" s="371" t="s">
        <v>447</v>
      </c>
      <c r="P822" s="370"/>
    </row>
    <row r="823" spans="1:16" ht="15.75" customHeight="1">
      <c r="A823" s="340"/>
      <c r="B823" s="355" t="s">
        <v>324</v>
      </c>
      <c r="C823" s="355" t="s">
        <v>511</v>
      </c>
      <c r="D823" s="354" t="s">
        <v>510</v>
      </c>
      <c r="E823" s="354" t="s">
        <v>458</v>
      </c>
      <c r="F823" s="346" t="s">
        <v>462</v>
      </c>
      <c r="G823" s="346" t="s">
        <v>453</v>
      </c>
      <c r="H823" s="346" t="s">
        <v>447</v>
      </c>
      <c r="I823" s="371" t="s">
        <v>447</v>
      </c>
      <c r="J823" s="370"/>
      <c r="K823" s="371" t="s">
        <v>447</v>
      </c>
      <c r="L823" s="370"/>
      <c r="M823" s="371" t="s">
        <v>447</v>
      </c>
      <c r="N823" s="370"/>
      <c r="O823" s="371" t="s">
        <v>447</v>
      </c>
      <c r="P823" s="370"/>
    </row>
    <row r="824" spans="1:16" ht="14.25" customHeight="1">
      <c r="A824" s="340"/>
      <c r="B824" s="349"/>
      <c r="C824" s="349"/>
      <c r="D824" s="348"/>
      <c r="E824" s="348"/>
      <c r="F824" s="346" t="s">
        <v>454</v>
      </c>
      <c r="G824" s="346" t="s">
        <v>453</v>
      </c>
      <c r="H824" s="346" t="s">
        <v>447</v>
      </c>
      <c r="I824" s="371" t="s">
        <v>447</v>
      </c>
      <c r="J824" s="370"/>
      <c r="K824" s="371" t="s">
        <v>447</v>
      </c>
      <c r="L824" s="370"/>
      <c r="M824" s="371" t="s">
        <v>447</v>
      </c>
      <c r="N824" s="370"/>
      <c r="O824" s="371" t="s">
        <v>447</v>
      </c>
      <c r="P824" s="370"/>
    </row>
    <row r="825" spans="1:16" ht="15">
      <c r="A825" s="340"/>
      <c r="B825" s="355" t="s">
        <v>322</v>
      </c>
      <c r="C825" s="355" t="s">
        <v>509</v>
      </c>
      <c r="D825" s="354" t="s">
        <v>508</v>
      </c>
      <c r="E825" s="354" t="s">
        <v>458</v>
      </c>
      <c r="F825" s="346" t="s">
        <v>462</v>
      </c>
      <c r="G825" s="346" t="s">
        <v>453</v>
      </c>
      <c r="H825" s="346" t="s">
        <v>447</v>
      </c>
      <c r="I825" s="357" t="s">
        <v>447</v>
      </c>
      <c r="J825" s="356"/>
      <c r="K825" s="357" t="s">
        <v>447</v>
      </c>
      <c r="L825" s="356"/>
      <c r="M825" s="357" t="s">
        <v>447</v>
      </c>
      <c r="N825" s="356"/>
      <c r="O825" s="357" t="s">
        <v>447</v>
      </c>
      <c r="P825" s="356"/>
    </row>
    <row r="826" spans="1:16" ht="15">
      <c r="A826" s="340"/>
      <c r="B826" s="349"/>
      <c r="C826" s="349"/>
      <c r="D826" s="348"/>
      <c r="E826" s="348"/>
      <c r="F826" s="372" t="s">
        <v>454</v>
      </c>
      <c r="G826" s="346" t="s">
        <v>453</v>
      </c>
      <c r="H826" s="346" t="s">
        <v>447</v>
      </c>
      <c r="I826" s="357" t="s">
        <v>447</v>
      </c>
      <c r="J826" s="356"/>
      <c r="K826" s="357" t="s">
        <v>447</v>
      </c>
      <c r="L826" s="356"/>
      <c r="M826" s="357" t="s">
        <v>447</v>
      </c>
      <c r="N826" s="356"/>
      <c r="O826" s="357" t="s">
        <v>447</v>
      </c>
      <c r="P826" s="356"/>
    </row>
    <row r="827" spans="1:16" ht="15">
      <c r="A827" s="340"/>
      <c r="B827" s="360" t="s">
        <v>320</v>
      </c>
      <c r="C827" s="360" t="s">
        <v>507</v>
      </c>
      <c r="D827" s="359" t="s">
        <v>506</v>
      </c>
      <c r="E827" s="359" t="s">
        <v>458</v>
      </c>
      <c r="F827" s="359" t="s">
        <v>458</v>
      </c>
      <c r="G827" s="346" t="s">
        <v>453</v>
      </c>
      <c r="H827" s="346" t="s">
        <v>447</v>
      </c>
      <c r="I827" s="357" t="s">
        <v>447</v>
      </c>
      <c r="J827" s="356"/>
      <c r="K827" s="357" t="s">
        <v>447</v>
      </c>
      <c r="L827" s="356"/>
      <c r="M827" s="357" t="s">
        <v>447</v>
      </c>
      <c r="N827" s="356"/>
      <c r="O827" s="357" t="s">
        <v>447</v>
      </c>
      <c r="P827" s="356"/>
    </row>
    <row r="828" spans="1:16" ht="15">
      <c r="A828" s="340"/>
      <c r="B828" s="354" t="s">
        <v>318</v>
      </c>
      <c r="C828" s="355" t="s">
        <v>486</v>
      </c>
      <c r="D828" s="354" t="s">
        <v>314</v>
      </c>
      <c r="E828" s="354" t="s">
        <v>458</v>
      </c>
      <c r="F828" s="353" t="s">
        <v>462</v>
      </c>
      <c r="G828" s="346" t="s">
        <v>453</v>
      </c>
      <c r="H828" s="346" t="s">
        <v>447</v>
      </c>
      <c r="I828" s="345">
        <v>0</v>
      </c>
      <c r="J828" s="344"/>
      <c r="K828" s="345">
        <v>0</v>
      </c>
      <c r="L828" s="344"/>
      <c r="M828" s="345">
        <v>0</v>
      </c>
      <c r="N828" s="344"/>
      <c r="O828" s="345">
        <v>0</v>
      </c>
      <c r="P828" s="344"/>
    </row>
    <row r="829" spans="1:16" ht="15">
      <c r="A829" s="340"/>
      <c r="B829" s="351"/>
      <c r="C829" s="352"/>
      <c r="D829" s="351"/>
      <c r="E829" s="351"/>
      <c r="F829" s="350"/>
      <c r="G829" s="346" t="s">
        <v>452</v>
      </c>
      <c r="H829" s="346" t="s">
        <v>447</v>
      </c>
      <c r="I829" s="345" t="s">
        <v>447</v>
      </c>
      <c r="J829" s="344"/>
      <c r="K829" s="345" t="s">
        <v>447</v>
      </c>
      <c r="L829" s="344"/>
      <c r="M829" s="345" t="s">
        <v>447</v>
      </c>
      <c r="N829" s="344"/>
      <c r="O829" s="345" t="s">
        <v>447</v>
      </c>
      <c r="P829" s="344"/>
    </row>
    <row r="830" spans="1:16" ht="15">
      <c r="A830" s="340"/>
      <c r="B830" s="351"/>
      <c r="C830" s="352"/>
      <c r="D830" s="351"/>
      <c r="E830" s="351"/>
      <c r="F830" s="350"/>
      <c r="G830" s="346" t="s">
        <v>451</v>
      </c>
      <c r="H830" s="346" t="s">
        <v>447</v>
      </c>
      <c r="I830" s="345" t="s">
        <v>447</v>
      </c>
      <c r="J830" s="344"/>
      <c r="K830" s="345" t="s">
        <v>447</v>
      </c>
      <c r="L830" s="344"/>
      <c r="M830" s="345" t="s">
        <v>447</v>
      </c>
      <c r="N830" s="344"/>
      <c r="O830" s="345" t="s">
        <v>447</v>
      </c>
      <c r="P830" s="344"/>
    </row>
    <row r="831" spans="1:16" ht="15">
      <c r="A831" s="340"/>
      <c r="B831" s="351"/>
      <c r="C831" s="352"/>
      <c r="D831" s="351"/>
      <c r="E831" s="351"/>
      <c r="F831" s="350"/>
      <c r="G831" s="346" t="s">
        <v>450</v>
      </c>
      <c r="H831" s="346" t="s">
        <v>447</v>
      </c>
      <c r="I831" s="345" t="s">
        <v>447</v>
      </c>
      <c r="J831" s="344"/>
      <c r="K831" s="345" t="s">
        <v>447</v>
      </c>
      <c r="L831" s="344"/>
      <c r="M831" s="345" t="s">
        <v>447</v>
      </c>
      <c r="N831" s="344"/>
      <c r="O831" s="345" t="s">
        <v>447</v>
      </c>
      <c r="P831" s="344"/>
    </row>
    <row r="832" spans="1:16" ht="15">
      <c r="A832" s="340"/>
      <c r="B832" s="351"/>
      <c r="C832" s="352"/>
      <c r="D832" s="351"/>
      <c r="E832" s="351"/>
      <c r="F832" s="350"/>
      <c r="G832" s="346" t="s">
        <v>449</v>
      </c>
      <c r="H832" s="346" t="s">
        <v>447</v>
      </c>
      <c r="I832" s="345" t="s">
        <v>447</v>
      </c>
      <c r="J832" s="344"/>
      <c r="K832" s="345" t="s">
        <v>447</v>
      </c>
      <c r="L832" s="344"/>
      <c r="M832" s="345" t="s">
        <v>447</v>
      </c>
      <c r="N832" s="344"/>
      <c r="O832" s="345" t="s">
        <v>447</v>
      </c>
      <c r="P832" s="344"/>
    </row>
    <row r="833" spans="1:16" ht="15">
      <c r="A833" s="340"/>
      <c r="B833" s="348"/>
      <c r="C833" s="349"/>
      <c r="D833" s="348"/>
      <c r="E833" s="348"/>
      <c r="F833" s="347"/>
      <c r="G833" s="346" t="s">
        <v>448</v>
      </c>
      <c r="H833" s="346" t="s">
        <v>447</v>
      </c>
      <c r="I833" s="345" t="s">
        <v>447</v>
      </c>
      <c r="J833" s="344"/>
      <c r="K833" s="345" t="s">
        <v>447</v>
      </c>
      <c r="L833" s="344"/>
      <c r="M833" s="345" t="s">
        <v>447</v>
      </c>
      <c r="N833" s="344"/>
      <c r="O833" s="345" t="s">
        <v>447</v>
      </c>
      <c r="P833" s="344"/>
    </row>
    <row r="834" spans="1:16" ht="15">
      <c r="A834" s="340"/>
      <c r="B834" s="365" t="s">
        <v>317</v>
      </c>
      <c r="C834" s="365" t="s">
        <v>486</v>
      </c>
      <c r="D834" s="364" t="s">
        <v>505</v>
      </c>
      <c r="E834" s="364" t="s">
        <v>458</v>
      </c>
      <c r="F834" s="364" t="s">
        <v>462</v>
      </c>
      <c r="G834" s="363" t="s">
        <v>453</v>
      </c>
      <c r="H834" s="363" t="s">
        <v>447</v>
      </c>
      <c r="I834" s="362" t="s">
        <v>447</v>
      </c>
      <c r="J834" s="361"/>
      <c r="K834" s="362" t="s">
        <v>447</v>
      </c>
      <c r="L834" s="361"/>
      <c r="M834" s="362" t="s">
        <v>447</v>
      </c>
      <c r="N834" s="361"/>
      <c r="O834" s="362" t="s">
        <v>447</v>
      </c>
      <c r="P834" s="361"/>
    </row>
    <row r="835" spans="1:16" ht="15">
      <c r="A835" s="340"/>
      <c r="B835" s="354" t="s">
        <v>313</v>
      </c>
      <c r="C835" s="354" t="s">
        <v>504</v>
      </c>
      <c r="D835" s="354" t="s">
        <v>503</v>
      </c>
      <c r="E835" s="354" t="s">
        <v>458</v>
      </c>
      <c r="F835" s="353" t="s">
        <v>454</v>
      </c>
      <c r="G835" s="346" t="s">
        <v>453</v>
      </c>
      <c r="H835" s="346" t="s">
        <v>447</v>
      </c>
      <c r="I835" s="345">
        <v>0</v>
      </c>
      <c r="J835" s="344"/>
      <c r="K835" s="345">
        <v>0</v>
      </c>
      <c r="L835" s="344"/>
      <c r="M835" s="345">
        <v>0</v>
      </c>
      <c r="N835" s="344"/>
      <c r="O835" s="345">
        <v>0</v>
      </c>
      <c r="P835" s="344"/>
    </row>
    <row r="836" spans="1:16" ht="15">
      <c r="A836" s="340"/>
      <c r="B836" s="351"/>
      <c r="C836" s="351"/>
      <c r="D836" s="351"/>
      <c r="E836" s="351"/>
      <c r="F836" s="350"/>
      <c r="G836" s="346" t="s">
        <v>452</v>
      </c>
      <c r="H836" s="346" t="s">
        <v>447</v>
      </c>
      <c r="I836" s="345" t="s">
        <v>447</v>
      </c>
      <c r="J836" s="344"/>
      <c r="K836" s="345" t="s">
        <v>447</v>
      </c>
      <c r="L836" s="344"/>
      <c r="M836" s="345" t="s">
        <v>447</v>
      </c>
      <c r="N836" s="344"/>
      <c r="O836" s="345" t="s">
        <v>447</v>
      </c>
      <c r="P836" s="344"/>
    </row>
    <row r="837" spans="1:16" ht="15">
      <c r="A837" s="340"/>
      <c r="B837" s="351"/>
      <c r="C837" s="351"/>
      <c r="D837" s="351"/>
      <c r="E837" s="351"/>
      <c r="F837" s="350"/>
      <c r="G837" s="346" t="s">
        <v>451</v>
      </c>
      <c r="H837" s="346" t="s">
        <v>447</v>
      </c>
      <c r="I837" s="345" t="s">
        <v>447</v>
      </c>
      <c r="J837" s="344"/>
      <c r="K837" s="345" t="s">
        <v>447</v>
      </c>
      <c r="L837" s="344"/>
      <c r="M837" s="345" t="s">
        <v>447</v>
      </c>
      <c r="N837" s="344"/>
      <c r="O837" s="345" t="s">
        <v>447</v>
      </c>
      <c r="P837" s="344"/>
    </row>
    <row r="838" spans="1:16" ht="15">
      <c r="A838" s="340"/>
      <c r="B838" s="351"/>
      <c r="C838" s="351"/>
      <c r="D838" s="351"/>
      <c r="E838" s="351"/>
      <c r="F838" s="350"/>
      <c r="G838" s="346" t="s">
        <v>450</v>
      </c>
      <c r="H838" s="346" t="s">
        <v>447</v>
      </c>
      <c r="I838" s="345" t="s">
        <v>447</v>
      </c>
      <c r="J838" s="344"/>
      <c r="K838" s="345" t="s">
        <v>447</v>
      </c>
      <c r="L838" s="344"/>
      <c r="M838" s="345" t="s">
        <v>447</v>
      </c>
      <c r="N838" s="344"/>
      <c r="O838" s="345" t="s">
        <v>447</v>
      </c>
      <c r="P838" s="344"/>
    </row>
    <row r="839" spans="1:16" ht="15">
      <c r="A839" s="340"/>
      <c r="B839" s="351"/>
      <c r="C839" s="351"/>
      <c r="D839" s="351"/>
      <c r="E839" s="351"/>
      <c r="F839" s="350"/>
      <c r="G839" s="346" t="s">
        <v>449</v>
      </c>
      <c r="H839" s="346" t="s">
        <v>447</v>
      </c>
      <c r="I839" s="345" t="s">
        <v>447</v>
      </c>
      <c r="J839" s="344"/>
      <c r="K839" s="345" t="s">
        <v>447</v>
      </c>
      <c r="L839" s="344"/>
      <c r="M839" s="345" t="s">
        <v>447</v>
      </c>
      <c r="N839" s="344"/>
      <c r="O839" s="345" t="s">
        <v>447</v>
      </c>
      <c r="P839" s="344"/>
    </row>
    <row r="840" spans="1:16" ht="15">
      <c r="A840" s="340"/>
      <c r="B840" s="348"/>
      <c r="C840" s="348"/>
      <c r="D840" s="348"/>
      <c r="E840" s="348"/>
      <c r="F840" s="347"/>
      <c r="G840" s="346" t="s">
        <v>448</v>
      </c>
      <c r="H840" s="346" t="s">
        <v>447</v>
      </c>
      <c r="I840" s="345" t="s">
        <v>447</v>
      </c>
      <c r="J840" s="344"/>
      <c r="K840" s="345" t="s">
        <v>447</v>
      </c>
      <c r="L840" s="344"/>
      <c r="M840" s="345" t="s">
        <v>447</v>
      </c>
      <c r="N840" s="344"/>
      <c r="O840" s="345" t="s">
        <v>447</v>
      </c>
      <c r="P840" s="344"/>
    </row>
    <row r="841" spans="1:16" ht="15">
      <c r="A841" s="340"/>
      <c r="B841" s="360" t="s">
        <v>308</v>
      </c>
      <c r="C841" s="360" t="s">
        <v>502</v>
      </c>
      <c r="D841" s="359" t="s">
        <v>501</v>
      </c>
      <c r="E841" s="359" t="s">
        <v>458</v>
      </c>
      <c r="F841" s="358" t="s">
        <v>458</v>
      </c>
      <c r="G841" s="346" t="s">
        <v>453</v>
      </c>
      <c r="H841" s="346" t="s">
        <v>447</v>
      </c>
      <c r="I841" s="357" t="s">
        <v>447</v>
      </c>
      <c r="J841" s="356"/>
      <c r="K841" s="357" t="s">
        <v>447</v>
      </c>
      <c r="L841" s="356"/>
      <c r="M841" s="357" t="s">
        <v>447</v>
      </c>
      <c r="N841" s="356"/>
      <c r="O841" s="357" t="s">
        <v>447</v>
      </c>
      <c r="P841" s="356"/>
    </row>
    <row r="842" spans="1:16" ht="15">
      <c r="A842" s="340"/>
      <c r="B842" s="360" t="s">
        <v>306</v>
      </c>
      <c r="C842" s="360" t="s">
        <v>500</v>
      </c>
      <c r="D842" s="359" t="s">
        <v>499</v>
      </c>
      <c r="E842" s="359" t="s">
        <v>458</v>
      </c>
      <c r="F842" s="358" t="s">
        <v>458</v>
      </c>
      <c r="G842" s="346" t="s">
        <v>453</v>
      </c>
      <c r="H842" s="346" t="s">
        <v>447</v>
      </c>
      <c r="I842" s="357" t="s">
        <v>447</v>
      </c>
      <c r="J842" s="356"/>
      <c r="K842" s="357" t="s">
        <v>447</v>
      </c>
      <c r="L842" s="356"/>
      <c r="M842" s="357" t="s">
        <v>447</v>
      </c>
      <c r="N842" s="356"/>
      <c r="O842" s="357" t="s">
        <v>447</v>
      </c>
      <c r="P842" s="356"/>
    </row>
    <row r="843" spans="1:16" ht="15">
      <c r="A843" s="340"/>
      <c r="B843" s="355" t="s">
        <v>305</v>
      </c>
      <c r="C843" s="355" t="s">
        <v>475</v>
      </c>
      <c r="D843" s="354" t="s">
        <v>498</v>
      </c>
      <c r="E843" s="354" t="s">
        <v>458</v>
      </c>
      <c r="F843" s="353" t="s">
        <v>462</v>
      </c>
      <c r="G843" s="346" t="s">
        <v>453</v>
      </c>
      <c r="H843" s="346" t="s">
        <v>447</v>
      </c>
      <c r="I843" s="345" t="s">
        <v>447</v>
      </c>
      <c r="J843" s="344"/>
      <c r="K843" s="345" t="s">
        <v>447</v>
      </c>
      <c r="L843" s="344"/>
      <c r="M843" s="345" t="s">
        <v>447</v>
      </c>
      <c r="N843" s="344"/>
      <c r="O843" s="345" t="s">
        <v>447</v>
      </c>
      <c r="P843" s="344"/>
    </row>
    <row r="844" spans="1:16" ht="15">
      <c r="A844" s="340"/>
      <c r="B844" s="352"/>
      <c r="C844" s="352"/>
      <c r="D844" s="351"/>
      <c r="E844" s="351"/>
      <c r="F844" s="350"/>
      <c r="G844" s="346" t="s">
        <v>452</v>
      </c>
      <c r="H844" s="346" t="s">
        <v>447</v>
      </c>
      <c r="I844" s="345" t="s">
        <v>447</v>
      </c>
      <c r="J844" s="344"/>
      <c r="K844" s="345" t="s">
        <v>447</v>
      </c>
      <c r="L844" s="344"/>
      <c r="M844" s="345" t="s">
        <v>447</v>
      </c>
      <c r="N844" s="344"/>
      <c r="O844" s="345" t="s">
        <v>447</v>
      </c>
      <c r="P844" s="344"/>
    </row>
    <row r="845" spans="1:16" ht="15">
      <c r="A845" s="340"/>
      <c r="B845" s="352"/>
      <c r="C845" s="352"/>
      <c r="D845" s="351"/>
      <c r="E845" s="351"/>
      <c r="F845" s="350"/>
      <c r="G845" s="346" t="s">
        <v>451</v>
      </c>
      <c r="H845" s="346" t="s">
        <v>447</v>
      </c>
      <c r="I845" s="345" t="s">
        <v>447</v>
      </c>
      <c r="J845" s="344"/>
      <c r="K845" s="345" t="s">
        <v>447</v>
      </c>
      <c r="L845" s="344"/>
      <c r="M845" s="345" t="s">
        <v>447</v>
      </c>
      <c r="N845" s="344"/>
      <c r="O845" s="345" t="s">
        <v>447</v>
      </c>
      <c r="P845" s="344"/>
    </row>
    <row r="846" spans="1:16" ht="15">
      <c r="A846" s="340"/>
      <c r="B846" s="352"/>
      <c r="C846" s="352"/>
      <c r="D846" s="351"/>
      <c r="E846" s="351"/>
      <c r="F846" s="350"/>
      <c r="G846" s="346" t="s">
        <v>450</v>
      </c>
      <c r="H846" s="346" t="s">
        <v>447</v>
      </c>
      <c r="I846" s="345" t="s">
        <v>447</v>
      </c>
      <c r="J846" s="344"/>
      <c r="K846" s="345" t="s">
        <v>447</v>
      </c>
      <c r="L846" s="344"/>
      <c r="M846" s="345" t="s">
        <v>447</v>
      </c>
      <c r="N846" s="344"/>
      <c r="O846" s="345" t="s">
        <v>447</v>
      </c>
      <c r="P846" s="344"/>
    </row>
    <row r="847" spans="1:16" ht="15">
      <c r="A847" s="340"/>
      <c r="B847" s="349"/>
      <c r="C847" s="349"/>
      <c r="D847" s="348"/>
      <c r="E847" s="348"/>
      <c r="F847" s="347"/>
      <c r="G847" s="346" t="s">
        <v>449</v>
      </c>
      <c r="H847" s="346" t="s">
        <v>447</v>
      </c>
      <c r="I847" s="345" t="s">
        <v>447</v>
      </c>
      <c r="J847" s="344"/>
      <c r="K847" s="345" t="s">
        <v>447</v>
      </c>
      <c r="L847" s="344"/>
      <c r="M847" s="345" t="s">
        <v>447</v>
      </c>
      <c r="N847" s="344"/>
      <c r="O847" s="345" t="s">
        <v>447</v>
      </c>
      <c r="P847" s="344"/>
    </row>
    <row r="848" spans="1:16" ht="15">
      <c r="A848" s="340"/>
      <c r="B848" s="355" t="s">
        <v>304</v>
      </c>
      <c r="C848" s="355" t="s">
        <v>469</v>
      </c>
      <c r="D848" s="354" t="s">
        <v>497</v>
      </c>
      <c r="E848" s="354" t="s">
        <v>458</v>
      </c>
      <c r="F848" s="353" t="s">
        <v>454</v>
      </c>
      <c r="G848" s="346" t="s">
        <v>453</v>
      </c>
      <c r="H848" s="346" t="s">
        <v>447</v>
      </c>
      <c r="I848" s="345" t="s">
        <v>447</v>
      </c>
      <c r="J848" s="344"/>
      <c r="K848" s="345" t="s">
        <v>447</v>
      </c>
      <c r="L848" s="344"/>
      <c r="M848" s="345" t="s">
        <v>447</v>
      </c>
      <c r="N848" s="344"/>
      <c r="O848" s="345" t="s">
        <v>447</v>
      </c>
      <c r="P848" s="344"/>
    </row>
    <row r="849" spans="1:16" ht="15">
      <c r="A849" s="340"/>
      <c r="B849" s="352"/>
      <c r="C849" s="352"/>
      <c r="D849" s="351"/>
      <c r="E849" s="351"/>
      <c r="F849" s="350"/>
      <c r="G849" s="346" t="s">
        <v>452</v>
      </c>
      <c r="H849" s="346" t="s">
        <v>447</v>
      </c>
      <c r="I849" s="345" t="s">
        <v>447</v>
      </c>
      <c r="J849" s="344"/>
      <c r="K849" s="345" t="s">
        <v>447</v>
      </c>
      <c r="L849" s="344"/>
      <c r="M849" s="345" t="s">
        <v>447</v>
      </c>
      <c r="N849" s="344"/>
      <c r="O849" s="345" t="s">
        <v>447</v>
      </c>
      <c r="P849" s="344"/>
    </row>
    <row r="850" spans="1:16" ht="15">
      <c r="A850" s="340"/>
      <c r="B850" s="352"/>
      <c r="C850" s="352"/>
      <c r="D850" s="351"/>
      <c r="E850" s="351"/>
      <c r="F850" s="350"/>
      <c r="G850" s="346" t="s">
        <v>451</v>
      </c>
      <c r="H850" s="346" t="s">
        <v>447</v>
      </c>
      <c r="I850" s="345" t="s">
        <v>447</v>
      </c>
      <c r="J850" s="344"/>
      <c r="K850" s="345" t="s">
        <v>447</v>
      </c>
      <c r="L850" s="344"/>
      <c r="M850" s="345" t="s">
        <v>447</v>
      </c>
      <c r="N850" s="344"/>
      <c r="O850" s="345" t="s">
        <v>447</v>
      </c>
      <c r="P850" s="344"/>
    </row>
    <row r="851" spans="1:16" ht="15">
      <c r="A851" s="340"/>
      <c r="B851" s="352"/>
      <c r="C851" s="352"/>
      <c r="D851" s="351"/>
      <c r="E851" s="351"/>
      <c r="F851" s="350"/>
      <c r="G851" s="346" t="s">
        <v>450</v>
      </c>
      <c r="H851" s="346" t="s">
        <v>447</v>
      </c>
      <c r="I851" s="345" t="s">
        <v>447</v>
      </c>
      <c r="J851" s="344"/>
      <c r="K851" s="345" t="s">
        <v>447</v>
      </c>
      <c r="L851" s="344"/>
      <c r="M851" s="345" t="s">
        <v>447</v>
      </c>
      <c r="N851" s="344"/>
      <c r="O851" s="345" t="s">
        <v>447</v>
      </c>
      <c r="P851" s="344"/>
    </row>
    <row r="852" spans="1:16" ht="15">
      <c r="A852" s="340"/>
      <c r="B852" s="349"/>
      <c r="C852" s="349"/>
      <c r="D852" s="348"/>
      <c r="E852" s="348"/>
      <c r="F852" s="347"/>
      <c r="G852" s="346" t="s">
        <v>449</v>
      </c>
      <c r="H852" s="346" t="s">
        <v>447</v>
      </c>
      <c r="I852" s="345" t="s">
        <v>447</v>
      </c>
      <c r="J852" s="344"/>
      <c r="K852" s="345" t="s">
        <v>447</v>
      </c>
      <c r="L852" s="344"/>
      <c r="M852" s="345" t="s">
        <v>447</v>
      </c>
      <c r="N852" s="344"/>
      <c r="O852" s="345" t="s">
        <v>447</v>
      </c>
      <c r="P852" s="344"/>
    </row>
    <row r="853" spans="1:16" ht="38.25">
      <c r="A853" s="340"/>
      <c r="B853" s="394" t="s">
        <v>303</v>
      </c>
      <c r="C853" s="394" t="s">
        <v>496</v>
      </c>
      <c r="D853" s="393" t="s">
        <v>495</v>
      </c>
      <c r="E853" s="393" t="s">
        <v>458</v>
      </c>
      <c r="F853" s="466" t="s">
        <v>458</v>
      </c>
      <c r="G853" s="346" t="s">
        <v>453</v>
      </c>
      <c r="H853" s="346" t="s">
        <v>447</v>
      </c>
      <c r="I853" s="357">
        <v>19929623.66</v>
      </c>
      <c r="J853" s="356"/>
      <c r="K853" s="357">
        <v>0</v>
      </c>
      <c r="L853" s="356"/>
      <c r="M853" s="357">
        <v>0</v>
      </c>
      <c r="N853" s="356"/>
      <c r="O853" s="357">
        <v>0</v>
      </c>
      <c r="P853" s="356"/>
    </row>
    <row r="854" spans="1:16" ht="15">
      <c r="A854" s="340"/>
      <c r="B854" s="394" t="s">
        <v>302</v>
      </c>
      <c r="C854" s="394" t="s">
        <v>494</v>
      </c>
      <c r="D854" s="393" t="s">
        <v>493</v>
      </c>
      <c r="E854" s="393" t="s">
        <v>458</v>
      </c>
      <c r="F854" s="466" t="s">
        <v>458</v>
      </c>
      <c r="G854" s="346" t="s">
        <v>453</v>
      </c>
      <c r="H854" s="346" t="s">
        <v>447</v>
      </c>
      <c r="I854" s="357">
        <v>0</v>
      </c>
      <c r="J854" s="356"/>
      <c r="K854" s="357">
        <v>0</v>
      </c>
      <c r="L854" s="356"/>
      <c r="M854" s="357">
        <v>0</v>
      </c>
      <c r="N854" s="356"/>
      <c r="O854" s="357">
        <v>0</v>
      </c>
      <c r="P854" s="356"/>
    </row>
    <row r="855" spans="1:16" ht="15">
      <c r="A855" s="340"/>
      <c r="B855" s="355" t="s">
        <v>492</v>
      </c>
      <c r="C855" s="355" t="s">
        <v>471</v>
      </c>
      <c r="D855" s="354" t="s">
        <v>301</v>
      </c>
      <c r="E855" s="354" t="s">
        <v>458</v>
      </c>
      <c r="F855" s="353" t="s">
        <v>462</v>
      </c>
      <c r="G855" s="346" t="s">
        <v>453</v>
      </c>
      <c r="H855" s="346" t="s">
        <v>447</v>
      </c>
      <c r="I855" s="345">
        <f>SUM(I856:I858)</f>
        <v>0</v>
      </c>
      <c r="J855" s="344"/>
      <c r="K855" s="345">
        <f>SUM(K856:K858)</f>
        <v>0</v>
      </c>
      <c r="L855" s="344"/>
      <c r="M855" s="345">
        <f>SUM(M856:M858)</f>
        <v>0</v>
      </c>
      <c r="N855" s="344"/>
      <c r="O855" s="345">
        <f>SUM(O856:O858)</f>
        <v>0</v>
      </c>
      <c r="P855" s="344"/>
    </row>
    <row r="856" spans="1:16" ht="15">
      <c r="A856" s="340"/>
      <c r="B856" s="352"/>
      <c r="C856" s="352"/>
      <c r="D856" s="351"/>
      <c r="E856" s="351"/>
      <c r="F856" s="350"/>
      <c r="G856" s="346" t="s">
        <v>451</v>
      </c>
      <c r="H856" s="346" t="s">
        <v>447</v>
      </c>
      <c r="I856" s="345" t="s">
        <v>447</v>
      </c>
      <c r="J856" s="344"/>
      <c r="K856" s="345" t="s">
        <v>447</v>
      </c>
      <c r="L856" s="344"/>
      <c r="M856" s="345" t="s">
        <v>447</v>
      </c>
      <c r="N856" s="344"/>
      <c r="O856" s="345" t="s">
        <v>447</v>
      </c>
      <c r="P856" s="344"/>
    </row>
    <row r="857" spans="1:16" ht="15">
      <c r="A857" s="340"/>
      <c r="B857" s="352"/>
      <c r="C857" s="352"/>
      <c r="D857" s="351"/>
      <c r="E857" s="351"/>
      <c r="F857" s="350"/>
      <c r="G857" s="346" t="s">
        <v>450</v>
      </c>
      <c r="H857" s="346" t="s">
        <v>447</v>
      </c>
      <c r="I857" s="345" t="s">
        <v>447</v>
      </c>
      <c r="J857" s="344"/>
      <c r="K857" s="345" t="s">
        <v>447</v>
      </c>
      <c r="L857" s="344"/>
      <c r="M857" s="345" t="s">
        <v>447</v>
      </c>
      <c r="N857" s="344"/>
      <c r="O857" s="345" t="s">
        <v>447</v>
      </c>
      <c r="P857" s="344"/>
    </row>
    <row r="858" spans="1:16" ht="15">
      <c r="A858" s="340"/>
      <c r="B858" s="349"/>
      <c r="C858" s="349"/>
      <c r="D858" s="348"/>
      <c r="E858" s="348"/>
      <c r="F858" s="347"/>
      <c r="G858" s="346" t="s">
        <v>449</v>
      </c>
      <c r="H858" s="346" t="s">
        <v>447</v>
      </c>
      <c r="I858" s="345" t="s">
        <v>447</v>
      </c>
      <c r="J858" s="344"/>
      <c r="K858" s="345" t="s">
        <v>447</v>
      </c>
      <c r="L858" s="344"/>
      <c r="M858" s="345" t="s">
        <v>447</v>
      </c>
      <c r="N858" s="344"/>
      <c r="O858" s="345" t="s">
        <v>447</v>
      </c>
      <c r="P858" s="344"/>
    </row>
    <row r="859" spans="1:16" ht="15">
      <c r="A859" s="340"/>
      <c r="B859" s="355" t="s">
        <v>300</v>
      </c>
      <c r="C859" s="355" t="s">
        <v>469</v>
      </c>
      <c r="D859" s="354" t="s">
        <v>491</v>
      </c>
      <c r="E859" s="354" t="s">
        <v>458</v>
      </c>
      <c r="F859" s="353" t="s">
        <v>454</v>
      </c>
      <c r="G859" s="346" t="s">
        <v>453</v>
      </c>
      <c r="H859" s="346" t="s">
        <v>447</v>
      </c>
      <c r="I859" s="345">
        <v>19929623.66</v>
      </c>
      <c r="J859" s="344"/>
      <c r="K859" s="345">
        <v>0</v>
      </c>
      <c r="L859" s="344"/>
      <c r="M859" s="345">
        <v>0</v>
      </c>
      <c r="N859" s="344"/>
      <c r="O859" s="345">
        <v>0</v>
      </c>
      <c r="P859" s="344"/>
    </row>
    <row r="860" spans="1:16" ht="15">
      <c r="A860" s="340"/>
      <c r="B860" s="352"/>
      <c r="C860" s="352"/>
      <c r="D860" s="351"/>
      <c r="E860" s="351"/>
      <c r="F860" s="350"/>
      <c r="G860" s="346" t="s">
        <v>451</v>
      </c>
      <c r="H860" s="346" t="s">
        <v>447</v>
      </c>
      <c r="I860" s="345">
        <v>135849.16</v>
      </c>
      <c r="J860" s="344"/>
      <c r="K860" s="345" t="s">
        <v>447</v>
      </c>
      <c r="L860" s="344"/>
      <c r="M860" s="345" t="s">
        <v>447</v>
      </c>
      <c r="N860" s="344"/>
      <c r="O860" s="345" t="s">
        <v>447</v>
      </c>
      <c r="P860" s="344"/>
    </row>
    <row r="861" spans="1:16" ht="15">
      <c r="A861" s="340"/>
      <c r="B861" s="352"/>
      <c r="C861" s="352"/>
      <c r="D861" s="351"/>
      <c r="E861" s="351"/>
      <c r="F861" s="350"/>
      <c r="G861" s="346" t="s">
        <v>450</v>
      </c>
      <c r="H861" s="346" t="s">
        <v>447</v>
      </c>
      <c r="I861" s="345">
        <v>19793774.5</v>
      </c>
      <c r="J861" s="344"/>
      <c r="K861" s="345" t="s">
        <v>447</v>
      </c>
      <c r="L861" s="344"/>
      <c r="M861" s="345" t="s">
        <v>447</v>
      </c>
      <c r="N861" s="344"/>
      <c r="O861" s="345" t="s">
        <v>447</v>
      </c>
      <c r="P861" s="344"/>
    </row>
    <row r="862" spans="1:16" ht="15">
      <c r="A862" s="340"/>
      <c r="B862" s="349"/>
      <c r="C862" s="349"/>
      <c r="D862" s="348"/>
      <c r="E862" s="348"/>
      <c r="F862" s="347"/>
      <c r="G862" s="346" t="s">
        <v>449</v>
      </c>
      <c r="H862" s="346" t="s">
        <v>447</v>
      </c>
      <c r="I862" s="345" t="s">
        <v>447</v>
      </c>
      <c r="J862" s="344"/>
      <c r="K862" s="345" t="s">
        <v>447</v>
      </c>
      <c r="L862" s="344"/>
      <c r="M862" s="345" t="s">
        <v>447</v>
      </c>
      <c r="N862" s="344"/>
      <c r="O862" s="345" t="s">
        <v>447</v>
      </c>
      <c r="P862" s="344"/>
    </row>
    <row r="863" spans="1:16" ht="15">
      <c r="A863" s="340"/>
      <c r="B863" s="355" t="s">
        <v>299</v>
      </c>
      <c r="C863" s="355" t="s">
        <v>490</v>
      </c>
      <c r="D863" s="354" t="s">
        <v>489</v>
      </c>
      <c r="E863" s="354" t="s">
        <v>458</v>
      </c>
      <c r="F863" s="372" t="s">
        <v>462</v>
      </c>
      <c r="G863" s="346" t="s">
        <v>453</v>
      </c>
      <c r="H863" s="346" t="s">
        <v>447</v>
      </c>
      <c r="I863" s="357" t="s">
        <v>447</v>
      </c>
      <c r="J863" s="356"/>
      <c r="K863" s="357" t="s">
        <v>447</v>
      </c>
      <c r="L863" s="356"/>
      <c r="M863" s="357" t="s">
        <v>447</v>
      </c>
      <c r="N863" s="356"/>
      <c r="O863" s="357" t="s">
        <v>447</v>
      </c>
      <c r="P863" s="356"/>
    </row>
    <row r="864" spans="1:16" ht="15">
      <c r="A864" s="340"/>
      <c r="B864" s="349"/>
      <c r="C864" s="349"/>
      <c r="D864" s="348"/>
      <c r="E864" s="348"/>
      <c r="F864" s="372" t="s">
        <v>454</v>
      </c>
      <c r="G864" s="346" t="s">
        <v>453</v>
      </c>
      <c r="H864" s="346" t="s">
        <v>447</v>
      </c>
      <c r="I864" s="357" t="s">
        <v>447</v>
      </c>
      <c r="J864" s="356"/>
      <c r="K864" s="357" t="s">
        <v>447</v>
      </c>
      <c r="L864" s="356"/>
      <c r="M864" s="357" t="s">
        <v>447</v>
      </c>
      <c r="N864" s="356"/>
      <c r="O864" s="357" t="s">
        <v>447</v>
      </c>
      <c r="P864" s="356"/>
    </row>
    <row r="865" spans="1:16" ht="15">
      <c r="A865" s="340"/>
      <c r="B865" s="355" t="s">
        <v>488</v>
      </c>
      <c r="C865" s="355" t="s">
        <v>486</v>
      </c>
      <c r="D865" s="354" t="s">
        <v>298</v>
      </c>
      <c r="E865" s="354" t="s">
        <v>458</v>
      </c>
      <c r="F865" s="372" t="s">
        <v>462</v>
      </c>
      <c r="G865" s="346" t="s">
        <v>453</v>
      </c>
      <c r="H865" s="346" t="s">
        <v>447</v>
      </c>
      <c r="I865" s="371" t="s">
        <v>447</v>
      </c>
      <c r="J865" s="370"/>
      <c r="K865" s="371" t="s">
        <v>447</v>
      </c>
      <c r="L865" s="370"/>
      <c r="M865" s="371" t="s">
        <v>447</v>
      </c>
      <c r="N865" s="370"/>
      <c r="O865" s="371" t="s">
        <v>447</v>
      </c>
      <c r="P865" s="370"/>
    </row>
    <row r="866" spans="1:16" ht="15">
      <c r="A866" s="340"/>
      <c r="B866" s="352"/>
      <c r="C866" s="352"/>
      <c r="D866" s="351"/>
      <c r="E866" s="351"/>
      <c r="F866" s="372" t="s">
        <v>454</v>
      </c>
      <c r="G866" s="346" t="s">
        <v>453</v>
      </c>
      <c r="H866" s="346" t="s">
        <v>447</v>
      </c>
      <c r="I866" s="371" t="s">
        <v>447</v>
      </c>
      <c r="J866" s="370"/>
      <c r="K866" s="371" t="s">
        <v>447</v>
      </c>
      <c r="L866" s="370"/>
      <c r="M866" s="371" t="s">
        <v>447</v>
      </c>
      <c r="N866" s="370"/>
      <c r="O866" s="371" t="s">
        <v>447</v>
      </c>
      <c r="P866" s="370"/>
    </row>
    <row r="867" spans="1:16" ht="15">
      <c r="A867" s="340"/>
      <c r="B867" s="352"/>
      <c r="C867" s="352"/>
      <c r="D867" s="351"/>
      <c r="E867" s="351"/>
      <c r="F867" s="372" t="s">
        <v>462</v>
      </c>
      <c r="G867" s="346" t="s">
        <v>448</v>
      </c>
      <c r="H867" s="346" t="s">
        <v>447</v>
      </c>
      <c r="I867" s="371" t="s">
        <v>447</v>
      </c>
      <c r="J867" s="370"/>
      <c r="K867" s="371" t="s">
        <v>447</v>
      </c>
      <c r="L867" s="370"/>
      <c r="M867" s="371" t="s">
        <v>447</v>
      </c>
      <c r="N867" s="370"/>
      <c r="O867" s="371" t="s">
        <v>447</v>
      </c>
      <c r="P867" s="370"/>
    </row>
    <row r="868" spans="1:16" ht="15">
      <c r="A868" s="340"/>
      <c r="B868" s="349"/>
      <c r="C868" s="349"/>
      <c r="D868" s="348"/>
      <c r="E868" s="348"/>
      <c r="F868" s="372" t="s">
        <v>454</v>
      </c>
      <c r="G868" s="346" t="s">
        <v>448</v>
      </c>
      <c r="H868" s="346" t="s">
        <v>447</v>
      </c>
      <c r="I868" s="371" t="s">
        <v>447</v>
      </c>
      <c r="J868" s="370"/>
      <c r="K868" s="371" t="s">
        <v>447</v>
      </c>
      <c r="L868" s="370"/>
      <c r="M868" s="371" t="s">
        <v>447</v>
      </c>
      <c r="N868" s="370"/>
      <c r="O868" s="371" t="s">
        <v>447</v>
      </c>
      <c r="P868" s="370"/>
    </row>
    <row r="869" spans="1:16" ht="15">
      <c r="A869" s="340"/>
      <c r="B869" s="369" t="s">
        <v>487</v>
      </c>
      <c r="C869" s="369" t="s">
        <v>486</v>
      </c>
      <c r="D869" s="368" t="s">
        <v>485</v>
      </c>
      <c r="E869" s="368" t="s">
        <v>458</v>
      </c>
      <c r="F869" s="363" t="s">
        <v>462</v>
      </c>
      <c r="G869" s="363" t="s">
        <v>453</v>
      </c>
      <c r="H869" s="363" t="s">
        <v>447</v>
      </c>
      <c r="I869" s="362" t="s">
        <v>447</v>
      </c>
      <c r="J869" s="361"/>
      <c r="K869" s="362" t="s">
        <v>447</v>
      </c>
      <c r="L869" s="361"/>
      <c r="M869" s="362" t="s">
        <v>447</v>
      </c>
      <c r="N869" s="361"/>
      <c r="O869" s="362" t="s">
        <v>447</v>
      </c>
      <c r="P869" s="361"/>
    </row>
    <row r="870" spans="1:16" ht="15">
      <c r="A870" s="340"/>
      <c r="B870" s="367"/>
      <c r="C870" s="367"/>
      <c r="D870" s="366"/>
      <c r="E870" s="366"/>
      <c r="F870" s="363" t="s">
        <v>454</v>
      </c>
      <c r="G870" s="363" t="s">
        <v>453</v>
      </c>
      <c r="H870" s="363" t="s">
        <v>447</v>
      </c>
      <c r="I870" s="362" t="s">
        <v>447</v>
      </c>
      <c r="J870" s="361"/>
      <c r="K870" s="362" t="s">
        <v>447</v>
      </c>
      <c r="L870" s="361"/>
      <c r="M870" s="362" t="s">
        <v>447</v>
      </c>
      <c r="N870" s="361"/>
      <c r="O870" s="362" t="s">
        <v>447</v>
      </c>
      <c r="P870" s="361"/>
    </row>
    <row r="871" spans="1:16" ht="15">
      <c r="A871" s="340"/>
      <c r="B871" s="360" t="s">
        <v>484</v>
      </c>
      <c r="C871" s="360" t="s">
        <v>483</v>
      </c>
      <c r="D871" s="359" t="s">
        <v>482</v>
      </c>
      <c r="E871" s="359" t="s">
        <v>458</v>
      </c>
      <c r="F871" s="358" t="s">
        <v>458</v>
      </c>
      <c r="G871" s="346" t="s">
        <v>453</v>
      </c>
      <c r="H871" s="346" t="s">
        <v>447</v>
      </c>
      <c r="I871" s="357" t="s">
        <v>447</v>
      </c>
      <c r="J871" s="356"/>
      <c r="K871" s="357" t="s">
        <v>447</v>
      </c>
      <c r="L871" s="356"/>
      <c r="M871" s="357" t="s">
        <v>447</v>
      </c>
      <c r="N871" s="356"/>
      <c r="O871" s="357" t="s">
        <v>447</v>
      </c>
      <c r="P871" s="356"/>
    </row>
    <row r="872" spans="1:16" ht="15">
      <c r="A872" s="340"/>
      <c r="B872" s="360" t="s">
        <v>481</v>
      </c>
      <c r="C872" s="360" t="s">
        <v>475</v>
      </c>
      <c r="D872" s="359" t="s">
        <v>480</v>
      </c>
      <c r="E872" s="359" t="s">
        <v>458</v>
      </c>
      <c r="F872" s="358" t="s">
        <v>462</v>
      </c>
      <c r="G872" s="346" t="s">
        <v>453</v>
      </c>
      <c r="H872" s="346" t="s">
        <v>447</v>
      </c>
      <c r="I872" s="345" t="s">
        <v>447</v>
      </c>
      <c r="J872" s="344"/>
      <c r="K872" s="345" t="s">
        <v>447</v>
      </c>
      <c r="L872" s="344"/>
      <c r="M872" s="345" t="s">
        <v>447</v>
      </c>
      <c r="N872" s="344"/>
      <c r="O872" s="345" t="s">
        <v>447</v>
      </c>
      <c r="P872" s="344"/>
    </row>
    <row r="873" spans="1:16" ht="15">
      <c r="A873" s="340"/>
      <c r="B873" s="360" t="s">
        <v>479</v>
      </c>
      <c r="C873" s="360" t="s">
        <v>469</v>
      </c>
      <c r="D873" s="359" t="s">
        <v>478</v>
      </c>
      <c r="E873" s="359" t="s">
        <v>458</v>
      </c>
      <c r="F873" s="358" t="s">
        <v>454</v>
      </c>
      <c r="G873" s="346" t="s">
        <v>453</v>
      </c>
      <c r="H873" s="346" t="s">
        <v>447</v>
      </c>
      <c r="I873" s="345" t="s">
        <v>447</v>
      </c>
      <c r="J873" s="344"/>
      <c r="K873" s="345" t="s">
        <v>447</v>
      </c>
      <c r="L873" s="344"/>
      <c r="M873" s="345" t="s">
        <v>447</v>
      </c>
      <c r="N873" s="344"/>
      <c r="O873" s="345" t="s">
        <v>447</v>
      </c>
      <c r="P873" s="344"/>
    </row>
    <row r="874" spans="1:16" ht="15">
      <c r="A874" s="340"/>
      <c r="B874" s="360" t="s">
        <v>297</v>
      </c>
      <c r="C874" s="360" t="s">
        <v>477</v>
      </c>
      <c r="D874" s="359" t="s">
        <v>476</v>
      </c>
      <c r="E874" s="359" t="s">
        <v>458</v>
      </c>
      <c r="F874" s="358" t="s">
        <v>458</v>
      </c>
      <c r="G874" s="346" t="s">
        <v>453</v>
      </c>
      <c r="H874" s="346" t="s">
        <v>447</v>
      </c>
      <c r="I874" s="357" t="s">
        <v>447</v>
      </c>
      <c r="J874" s="356"/>
      <c r="K874" s="357" t="s">
        <v>447</v>
      </c>
      <c r="L874" s="356"/>
      <c r="M874" s="357" t="s">
        <v>447</v>
      </c>
      <c r="N874" s="356"/>
      <c r="O874" s="357" t="s">
        <v>447</v>
      </c>
      <c r="P874" s="356"/>
    </row>
    <row r="875" spans="1:16" ht="15">
      <c r="A875" s="340"/>
      <c r="B875" s="360" t="s">
        <v>296</v>
      </c>
      <c r="C875" s="360" t="s">
        <v>475</v>
      </c>
      <c r="D875" s="359" t="s">
        <v>474</v>
      </c>
      <c r="E875" s="359" t="s">
        <v>458</v>
      </c>
      <c r="F875" s="358" t="s">
        <v>458</v>
      </c>
      <c r="G875" s="346" t="s">
        <v>453</v>
      </c>
      <c r="H875" s="346" t="s">
        <v>447</v>
      </c>
      <c r="I875" s="357" t="s">
        <v>447</v>
      </c>
      <c r="J875" s="356"/>
      <c r="K875" s="357" t="s">
        <v>447</v>
      </c>
      <c r="L875" s="356"/>
      <c r="M875" s="357" t="s">
        <v>447</v>
      </c>
      <c r="N875" s="356"/>
      <c r="O875" s="357" t="s">
        <v>447</v>
      </c>
      <c r="P875" s="356"/>
    </row>
    <row r="876" spans="1:16" ht="15">
      <c r="A876" s="340"/>
      <c r="B876" s="355" t="s">
        <v>473</v>
      </c>
      <c r="C876" s="355" t="s">
        <v>471</v>
      </c>
      <c r="D876" s="354" t="s">
        <v>294</v>
      </c>
      <c r="E876" s="354" t="s">
        <v>458</v>
      </c>
      <c r="F876" s="353" t="s">
        <v>462</v>
      </c>
      <c r="G876" s="346" t="s">
        <v>453</v>
      </c>
      <c r="H876" s="346" t="s">
        <v>447</v>
      </c>
      <c r="I876" s="345" t="s">
        <v>447</v>
      </c>
      <c r="J876" s="344"/>
      <c r="K876" s="345" t="s">
        <v>447</v>
      </c>
      <c r="L876" s="344"/>
      <c r="M876" s="345" t="s">
        <v>447</v>
      </c>
      <c r="N876" s="344"/>
      <c r="O876" s="345" t="s">
        <v>447</v>
      </c>
      <c r="P876" s="344"/>
    </row>
    <row r="877" spans="1:16" ht="15">
      <c r="A877" s="340"/>
      <c r="B877" s="352"/>
      <c r="C877" s="352"/>
      <c r="D877" s="351"/>
      <c r="E877" s="351"/>
      <c r="F877" s="350"/>
      <c r="G877" s="346" t="s">
        <v>452</v>
      </c>
      <c r="H877" s="346" t="s">
        <v>447</v>
      </c>
      <c r="I877" s="345" t="s">
        <v>447</v>
      </c>
      <c r="J877" s="344"/>
      <c r="K877" s="345" t="s">
        <v>447</v>
      </c>
      <c r="L877" s="344"/>
      <c r="M877" s="345" t="s">
        <v>447</v>
      </c>
      <c r="N877" s="344"/>
      <c r="O877" s="345" t="s">
        <v>447</v>
      </c>
      <c r="P877" s="344"/>
    </row>
    <row r="878" spans="1:16" ht="15">
      <c r="A878" s="340"/>
      <c r="B878" s="352"/>
      <c r="C878" s="352"/>
      <c r="D878" s="351"/>
      <c r="E878" s="351"/>
      <c r="F878" s="350"/>
      <c r="G878" s="346" t="s">
        <v>451</v>
      </c>
      <c r="H878" s="346" t="s">
        <v>447</v>
      </c>
      <c r="I878" s="345" t="s">
        <v>447</v>
      </c>
      <c r="J878" s="344"/>
      <c r="K878" s="345" t="s">
        <v>447</v>
      </c>
      <c r="L878" s="344"/>
      <c r="M878" s="345" t="s">
        <v>447</v>
      </c>
      <c r="N878" s="344"/>
      <c r="O878" s="345" t="s">
        <v>447</v>
      </c>
      <c r="P878" s="344"/>
    </row>
    <row r="879" spans="1:16" ht="15">
      <c r="A879" s="340"/>
      <c r="B879" s="352"/>
      <c r="C879" s="352"/>
      <c r="D879" s="351"/>
      <c r="E879" s="351"/>
      <c r="F879" s="350"/>
      <c r="G879" s="346" t="s">
        <v>450</v>
      </c>
      <c r="H879" s="346" t="s">
        <v>447</v>
      </c>
      <c r="I879" s="345" t="s">
        <v>447</v>
      </c>
      <c r="J879" s="344"/>
      <c r="K879" s="345" t="s">
        <v>447</v>
      </c>
      <c r="L879" s="344"/>
      <c r="M879" s="345" t="s">
        <v>447</v>
      </c>
      <c r="N879" s="344"/>
      <c r="O879" s="345" t="s">
        <v>447</v>
      </c>
      <c r="P879" s="344"/>
    </row>
    <row r="880" spans="1:16" ht="15">
      <c r="A880" s="340"/>
      <c r="B880" s="352"/>
      <c r="C880" s="352"/>
      <c r="D880" s="351"/>
      <c r="E880" s="351"/>
      <c r="F880" s="350"/>
      <c r="G880" s="346" t="s">
        <v>449</v>
      </c>
      <c r="H880" s="346" t="s">
        <v>447</v>
      </c>
      <c r="I880" s="345" t="s">
        <v>447</v>
      </c>
      <c r="J880" s="344"/>
      <c r="K880" s="345" t="s">
        <v>447</v>
      </c>
      <c r="L880" s="344"/>
      <c r="M880" s="345" t="s">
        <v>447</v>
      </c>
      <c r="N880" s="344"/>
      <c r="O880" s="345" t="s">
        <v>447</v>
      </c>
      <c r="P880" s="344"/>
    </row>
    <row r="881" spans="1:16" ht="15">
      <c r="A881" s="340"/>
      <c r="B881" s="349"/>
      <c r="C881" s="349"/>
      <c r="D881" s="348"/>
      <c r="E881" s="348"/>
      <c r="F881" s="347"/>
      <c r="G881" s="346" t="s">
        <v>448</v>
      </c>
      <c r="H881" s="346" t="s">
        <v>447</v>
      </c>
      <c r="I881" s="345" t="s">
        <v>447</v>
      </c>
      <c r="J881" s="344"/>
      <c r="K881" s="345" t="s">
        <v>447</v>
      </c>
      <c r="L881" s="344"/>
      <c r="M881" s="345" t="s">
        <v>447</v>
      </c>
      <c r="N881" s="344"/>
      <c r="O881" s="345" t="s">
        <v>447</v>
      </c>
      <c r="P881" s="344"/>
    </row>
    <row r="882" spans="1:16" ht="15">
      <c r="A882" s="340"/>
      <c r="B882" s="365" t="s">
        <v>472</v>
      </c>
      <c r="C882" s="365" t="s">
        <v>471</v>
      </c>
      <c r="D882" s="364" t="s">
        <v>470</v>
      </c>
      <c r="E882" s="364" t="s">
        <v>458</v>
      </c>
      <c r="F882" s="364" t="s">
        <v>462</v>
      </c>
      <c r="G882" s="363" t="s">
        <v>453</v>
      </c>
      <c r="H882" s="363" t="s">
        <v>447</v>
      </c>
      <c r="I882" s="362" t="s">
        <v>447</v>
      </c>
      <c r="J882" s="361"/>
      <c r="K882" s="362" t="s">
        <v>447</v>
      </c>
      <c r="L882" s="361"/>
      <c r="M882" s="362" t="s">
        <v>447</v>
      </c>
      <c r="N882" s="361"/>
      <c r="O882" s="362" t="s">
        <v>447</v>
      </c>
      <c r="P882" s="361"/>
    </row>
    <row r="883" spans="1:16" ht="15">
      <c r="A883" s="340"/>
      <c r="B883" s="355" t="s">
        <v>293</v>
      </c>
      <c r="C883" s="355" t="s">
        <v>469</v>
      </c>
      <c r="D883" s="354" t="s">
        <v>468</v>
      </c>
      <c r="E883" s="354" t="s">
        <v>458</v>
      </c>
      <c r="F883" s="353" t="s">
        <v>454</v>
      </c>
      <c r="G883" s="346" t="s">
        <v>453</v>
      </c>
      <c r="H883" s="346" t="s">
        <v>447</v>
      </c>
      <c r="I883" s="345" t="s">
        <v>447</v>
      </c>
      <c r="J883" s="344"/>
      <c r="K883" s="345" t="s">
        <v>447</v>
      </c>
      <c r="L883" s="344"/>
      <c r="M883" s="345" t="s">
        <v>447</v>
      </c>
      <c r="N883" s="344"/>
      <c r="O883" s="345" t="s">
        <v>447</v>
      </c>
      <c r="P883" s="344"/>
    </row>
    <row r="884" spans="1:16" ht="15">
      <c r="A884" s="340"/>
      <c r="B884" s="352"/>
      <c r="C884" s="352"/>
      <c r="D884" s="351"/>
      <c r="E884" s="351"/>
      <c r="F884" s="350"/>
      <c r="G884" s="346" t="s">
        <v>452</v>
      </c>
      <c r="H884" s="346" t="s">
        <v>447</v>
      </c>
      <c r="I884" s="345" t="s">
        <v>447</v>
      </c>
      <c r="J884" s="344"/>
      <c r="K884" s="345" t="s">
        <v>447</v>
      </c>
      <c r="L884" s="344"/>
      <c r="M884" s="345" t="s">
        <v>447</v>
      </c>
      <c r="N884" s="344"/>
      <c r="O884" s="345" t="s">
        <v>447</v>
      </c>
      <c r="P884" s="344"/>
    </row>
    <row r="885" spans="1:16" ht="15">
      <c r="A885" s="340"/>
      <c r="B885" s="352"/>
      <c r="C885" s="352"/>
      <c r="D885" s="351"/>
      <c r="E885" s="351"/>
      <c r="F885" s="350"/>
      <c r="G885" s="346" t="s">
        <v>451</v>
      </c>
      <c r="H885" s="346" t="s">
        <v>447</v>
      </c>
      <c r="I885" s="345" t="s">
        <v>447</v>
      </c>
      <c r="J885" s="344"/>
      <c r="K885" s="345" t="s">
        <v>447</v>
      </c>
      <c r="L885" s="344"/>
      <c r="M885" s="345" t="s">
        <v>447</v>
      </c>
      <c r="N885" s="344"/>
      <c r="O885" s="345" t="s">
        <v>447</v>
      </c>
      <c r="P885" s="344"/>
    </row>
    <row r="886" spans="1:16" ht="15">
      <c r="A886" s="340"/>
      <c r="B886" s="352"/>
      <c r="C886" s="352"/>
      <c r="D886" s="351"/>
      <c r="E886" s="351"/>
      <c r="F886" s="350"/>
      <c r="G886" s="346" t="s">
        <v>450</v>
      </c>
      <c r="H886" s="346" t="s">
        <v>447</v>
      </c>
      <c r="I886" s="345" t="s">
        <v>447</v>
      </c>
      <c r="J886" s="344"/>
      <c r="K886" s="345" t="s">
        <v>447</v>
      </c>
      <c r="L886" s="344"/>
      <c r="M886" s="345" t="s">
        <v>447</v>
      </c>
      <c r="N886" s="344"/>
      <c r="O886" s="345" t="s">
        <v>447</v>
      </c>
      <c r="P886" s="344"/>
    </row>
    <row r="887" spans="1:16" ht="15">
      <c r="A887" s="340"/>
      <c r="B887" s="352"/>
      <c r="C887" s="352"/>
      <c r="D887" s="351"/>
      <c r="E887" s="351"/>
      <c r="F887" s="350"/>
      <c r="G887" s="346" t="s">
        <v>449</v>
      </c>
      <c r="H887" s="346" t="s">
        <v>447</v>
      </c>
      <c r="I887" s="345"/>
      <c r="J887" s="344"/>
      <c r="K887" s="345" t="s">
        <v>447</v>
      </c>
      <c r="L887" s="344"/>
      <c r="M887" s="345" t="s">
        <v>447</v>
      </c>
      <c r="N887" s="344"/>
      <c r="O887" s="345" t="s">
        <v>447</v>
      </c>
      <c r="P887" s="344"/>
    </row>
    <row r="888" spans="1:16" ht="15">
      <c r="A888" s="340"/>
      <c r="B888" s="349"/>
      <c r="C888" s="349"/>
      <c r="D888" s="348"/>
      <c r="E888" s="348"/>
      <c r="F888" s="347"/>
      <c r="G888" s="346" t="s">
        <v>448</v>
      </c>
      <c r="H888" s="346" t="s">
        <v>447</v>
      </c>
      <c r="I888" s="345" t="s">
        <v>447</v>
      </c>
      <c r="J888" s="344"/>
      <c r="K888" s="345" t="s">
        <v>447</v>
      </c>
      <c r="L888" s="344"/>
      <c r="M888" s="345" t="s">
        <v>447</v>
      </c>
      <c r="N888" s="344"/>
      <c r="O888" s="345" t="s">
        <v>447</v>
      </c>
      <c r="P888" s="344"/>
    </row>
    <row r="889" spans="1:16" ht="15">
      <c r="A889" s="340"/>
      <c r="B889" s="360" t="s">
        <v>467</v>
      </c>
      <c r="C889" s="360" t="s">
        <v>466</v>
      </c>
      <c r="D889" s="359" t="s">
        <v>465</v>
      </c>
      <c r="E889" s="359" t="s">
        <v>458</v>
      </c>
      <c r="F889" s="358" t="s">
        <v>458</v>
      </c>
      <c r="G889" s="346" t="s">
        <v>453</v>
      </c>
      <c r="H889" s="346" t="s">
        <v>447</v>
      </c>
      <c r="I889" s="357" t="s">
        <v>447</v>
      </c>
      <c r="J889" s="356"/>
      <c r="K889" s="357" t="s">
        <v>447</v>
      </c>
      <c r="L889" s="356"/>
      <c r="M889" s="357" t="s">
        <v>447</v>
      </c>
      <c r="N889" s="356"/>
      <c r="O889" s="357" t="s">
        <v>447</v>
      </c>
      <c r="P889" s="356"/>
    </row>
    <row r="890" spans="1:16" ht="15">
      <c r="A890" s="340"/>
      <c r="B890" s="355" t="s">
        <v>464</v>
      </c>
      <c r="C890" s="355" t="s">
        <v>456</v>
      </c>
      <c r="D890" s="354" t="s">
        <v>463</v>
      </c>
      <c r="E890" s="354">
        <v>2022</v>
      </c>
      <c r="F890" s="353" t="s">
        <v>462</v>
      </c>
      <c r="G890" s="346" t="s">
        <v>453</v>
      </c>
      <c r="H890" s="346" t="s">
        <v>447</v>
      </c>
      <c r="I890" s="345">
        <v>0</v>
      </c>
      <c r="J890" s="344"/>
      <c r="K890" s="345">
        <v>0</v>
      </c>
      <c r="L890" s="344"/>
      <c r="M890" s="345">
        <v>0</v>
      </c>
      <c r="N890" s="344"/>
      <c r="O890" s="345">
        <v>0</v>
      </c>
      <c r="P890" s="344"/>
    </row>
    <row r="891" spans="1:16" ht="15">
      <c r="A891" s="340"/>
      <c r="B891" s="352"/>
      <c r="C891" s="352"/>
      <c r="D891" s="351"/>
      <c r="E891" s="351"/>
      <c r="F891" s="350"/>
      <c r="G891" s="346" t="s">
        <v>452</v>
      </c>
      <c r="H891" s="346" t="s">
        <v>447</v>
      </c>
      <c r="I891" s="345" t="s">
        <v>447</v>
      </c>
      <c r="J891" s="344"/>
      <c r="K891" s="345" t="s">
        <v>447</v>
      </c>
      <c r="L891" s="344"/>
      <c r="M891" s="345" t="s">
        <v>447</v>
      </c>
      <c r="N891" s="344"/>
      <c r="O891" s="345" t="s">
        <v>447</v>
      </c>
      <c r="P891" s="344"/>
    </row>
    <row r="892" spans="1:16" ht="15">
      <c r="A892" s="340"/>
      <c r="B892" s="352"/>
      <c r="C892" s="352"/>
      <c r="D892" s="351"/>
      <c r="E892" s="351"/>
      <c r="F892" s="350"/>
      <c r="G892" s="346" t="s">
        <v>451</v>
      </c>
      <c r="H892" s="346" t="s">
        <v>447</v>
      </c>
      <c r="I892" s="345" t="s">
        <v>447</v>
      </c>
      <c r="J892" s="344"/>
      <c r="K892" s="345" t="s">
        <v>447</v>
      </c>
      <c r="L892" s="344"/>
      <c r="M892" s="345" t="s">
        <v>447</v>
      </c>
      <c r="N892" s="344"/>
      <c r="O892" s="345" t="s">
        <v>447</v>
      </c>
      <c r="P892" s="344"/>
    </row>
    <row r="893" spans="1:16" ht="15">
      <c r="A893" s="340"/>
      <c r="B893" s="352"/>
      <c r="C893" s="352"/>
      <c r="D893" s="351"/>
      <c r="E893" s="351"/>
      <c r="F893" s="350"/>
      <c r="G893" s="346" t="s">
        <v>450</v>
      </c>
      <c r="H893" s="346" t="s">
        <v>447</v>
      </c>
      <c r="I893" s="345" t="s">
        <v>447</v>
      </c>
      <c r="J893" s="344"/>
      <c r="K893" s="345" t="s">
        <v>447</v>
      </c>
      <c r="L893" s="344"/>
      <c r="M893" s="345" t="s">
        <v>447</v>
      </c>
      <c r="N893" s="344"/>
      <c r="O893" s="345" t="s">
        <v>447</v>
      </c>
      <c r="P893" s="344"/>
    </row>
    <row r="894" spans="1:16" ht="15">
      <c r="A894" s="340"/>
      <c r="B894" s="352"/>
      <c r="C894" s="352"/>
      <c r="D894" s="351"/>
      <c r="E894" s="351"/>
      <c r="F894" s="350"/>
      <c r="G894" s="346" t="s">
        <v>449</v>
      </c>
      <c r="H894" s="346" t="s">
        <v>447</v>
      </c>
      <c r="I894" s="345" t="s">
        <v>447</v>
      </c>
      <c r="J894" s="344"/>
      <c r="K894" s="345" t="s">
        <v>447</v>
      </c>
      <c r="L894" s="344"/>
      <c r="M894" s="345" t="s">
        <v>447</v>
      </c>
      <c r="N894" s="344"/>
      <c r="O894" s="345" t="s">
        <v>447</v>
      </c>
      <c r="P894" s="344"/>
    </row>
    <row r="895" spans="1:16" ht="15">
      <c r="A895" s="340"/>
      <c r="B895" s="349"/>
      <c r="C895" s="349"/>
      <c r="D895" s="348"/>
      <c r="E895" s="348"/>
      <c r="F895" s="347"/>
      <c r="G895" s="346" t="s">
        <v>448</v>
      </c>
      <c r="H895" s="346" t="s">
        <v>447</v>
      </c>
      <c r="I895" s="345" t="s">
        <v>447</v>
      </c>
      <c r="J895" s="344"/>
      <c r="K895" s="345" t="s">
        <v>447</v>
      </c>
      <c r="L895" s="344"/>
      <c r="M895" s="345" t="s">
        <v>447</v>
      </c>
      <c r="N895" s="344"/>
      <c r="O895" s="345" t="s">
        <v>447</v>
      </c>
      <c r="P895" s="344"/>
    </row>
    <row r="896" spans="1:16" ht="15">
      <c r="A896" s="340"/>
      <c r="B896" s="360" t="s">
        <v>461</v>
      </c>
      <c r="C896" s="360" t="s">
        <v>460</v>
      </c>
      <c r="D896" s="359" t="s">
        <v>459</v>
      </c>
      <c r="E896" s="359" t="s">
        <v>458</v>
      </c>
      <c r="F896" s="358" t="s">
        <v>458</v>
      </c>
      <c r="G896" s="346" t="s">
        <v>453</v>
      </c>
      <c r="H896" s="346" t="s">
        <v>447</v>
      </c>
      <c r="I896" s="357" t="s">
        <v>447</v>
      </c>
      <c r="J896" s="356"/>
      <c r="K896" s="357" t="s">
        <v>447</v>
      </c>
      <c r="L896" s="356"/>
      <c r="M896" s="357" t="s">
        <v>447</v>
      </c>
      <c r="N896" s="356"/>
      <c r="O896" s="357" t="s">
        <v>447</v>
      </c>
      <c r="P896" s="356"/>
    </row>
    <row r="897" spans="1:16" ht="15">
      <c r="A897" s="340"/>
      <c r="B897" s="355" t="s">
        <v>457</v>
      </c>
      <c r="C897" s="355" t="s">
        <v>456</v>
      </c>
      <c r="D897" s="354" t="s">
        <v>455</v>
      </c>
      <c r="E897" s="354">
        <v>2022</v>
      </c>
      <c r="F897" s="353" t="s">
        <v>454</v>
      </c>
      <c r="G897" s="346" t="s">
        <v>453</v>
      </c>
      <c r="H897" s="346" t="s">
        <v>447</v>
      </c>
      <c r="I897" s="345">
        <v>19929623.66</v>
      </c>
      <c r="J897" s="344"/>
      <c r="K897" s="345">
        <v>0</v>
      </c>
      <c r="L897" s="344"/>
      <c r="M897" s="345">
        <v>0</v>
      </c>
      <c r="N897" s="344"/>
      <c r="O897" s="345">
        <v>0</v>
      </c>
      <c r="P897" s="344"/>
    </row>
    <row r="898" spans="1:16" ht="15">
      <c r="A898" s="340"/>
      <c r="B898" s="352"/>
      <c r="C898" s="352"/>
      <c r="D898" s="351"/>
      <c r="E898" s="351"/>
      <c r="F898" s="350"/>
      <c r="G898" s="346" t="s">
        <v>452</v>
      </c>
      <c r="H898" s="346" t="s">
        <v>447</v>
      </c>
      <c r="I898" s="345" t="s">
        <v>447</v>
      </c>
      <c r="J898" s="344"/>
      <c r="K898" s="345" t="s">
        <v>447</v>
      </c>
      <c r="L898" s="344"/>
      <c r="M898" s="345" t="s">
        <v>447</v>
      </c>
      <c r="N898" s="344"/>
      <c r="O898" s="345" t="s">
        <v>447</v>
      </c>
      <c r="P898" s="344"/>
    </row>
    <row r="899" spans="1:16" ht="15">
      <c r="A899" s="340"/>
      <c r="B899" s="352"/>
      <c r="C899" s="352"/>
      <c r="D899" s="351"/>
      <c r="E899" s="351"/>
      <c r="F899" s="350"/>
      <c r="G899" s="346" t="s">
        <v>451</v>
      </c>
      <c r="H899" s="346" t="s">
        <v>447</v>
      </c>
      <c r="I899" s="345">
        <v>135849.16</v>
      </c>
      <c r="J899" s="344"/>
      <c r="K899" s="345" t="s">
        <v>447</v>
      </c>
      <c r="L899" s="344"/>
      <c r="M899" s="345" t="s">
        <v>447</v>
      </c>
      <c r="N899" s="344"/>
      <c r="O899" s="345" t="s">
        <v>447</v>
      </c>
      <c r="P899" s="344"/>
    </row>
    <row r="900" spans="1:16" ht="15">
      <c r="A900" s="340"/>
      <c r="B900" s="352"/>
      <c r="C900" s="352"/>
      <c r="D900" s="351"/>
      <c r="E900" s="351"/>
      <c r="F900" s="350"/>
      <c r="G900" s="346" t="s">
        <v>450</v>
      </c>
      <c r="H900" s="346" t="s">
        <v>447</v>
      </c>
      <c r="I900" s="345">
        <v>19793774.5</v>
      </c>
      <c r="J900" s="344"/>
      <c r="K900" s="345" t="s">
        <v>447</v>
      </c>
      <c r="L900" s="344"/>
      <c r="M900" s="345" t="s">
        <v>447</v>
      </c>
      <c r="N900" s="344"/>
      <c r="O900" s="345" t="s">
        <v>447</v>
      </c>
      <c r="P900" s="344"/>
    </row>
    <row r="901" spans="1:16" ht="15">
      <c r="A901" s="340"/>
      <c r="B901" s="352"/>
      <c r="C901" s="352"/>
      <c r="D901" s="351"/>
      <c r="E901" s="351"/>
      <c r="F901" s="350"/>
      <c r="G901" s="346" t="s">
        <v>449</v>
      </c>
      <c r="H901" s="346" t="s">
        <v>447</v>
      </c>
      <c r="I901" s="345" t="s">
        <v>447</v>
      </c>
      <c r="J901" s="344"/>
      <c r="K901" s="345" t="s">
        <v>447</v>
      </c>
      <c r="L901" s="344"/>
      <c r="M901" s="345" t="s">
        <v>447</v>
      </c>
      <c r="N901" s="344"/>
      <c r="O901" s="345" t="s">
        <v>447</v>
      </c>
      <c r="P901" s="344"/>
    </row>
    <row r="902" spans="1:16" ht="15">
      <c r="A902" s="340"/>
      <c r="B902" s="349"/>
      <c r="C902" s="349"/>
      <c r="D902" s="348"/>
      <c r="E902" s="348"/>
      <c r="F902" s="347"/>
      <c r="G902" s="346" t="s">
        <v>448</v>
      </c>
      <c r="H902" s="346" t="s">
        <v>447</v>
      </c>
      <c r="I902" s="345" t="s">
        <v>447</v>
      </c>
      <c r="J902" s="344"/>
      <c r="K902" s="345" t="s">
        <v>447</v>
      </c>
      <c r="L902" s="344"/>
      <c r="M902" s="345" t="s">
        <v>447</v>
      </c>
      <c r="N902" s="344"/>
      <c r="O902" s="345" t="s">
        <v>447</v>
      </c>
      <c r="P902" s="344"/>
    </row>
    <row r="905" spans="1:16" ht="15">
      <c r="A905" s="340"/>
      <c r="B905" s="392" t="s">
        <v>533</v>
      </c>
      <c r="C905" s="391"/>
      <c r="D905" s="391"/>
      <c r="E905" s="391"/>
      <c r="F905" s="391"/>
      <c r="G905" s="340"/>
      <c r="I905" s="340"/>
      <c r="J905" s="340"/>
      <c r="K905" s="340"/>
      <c r="L905" s="340"/>
      <c r="M905" s="340"/>
      <c r="N905" s="340"/>
      <c r="O905" s="340"/>
      <c r="P905" s="340"/>
    </row>
    <row r="906" spans="1:16" ht="15">
      <c r="A906" s="340"/>
      <c r="B906" s="390" t="s">
        <v>531</v>
      </c>
      <c r="C906" s="390" t="s">
        <v>263</v>
      </c>
      <c r="D906" s="390" t="s">
        <v>530</v>
      </c>
      <c r="E906" s="390" t="s">
        <v>529</v>
      </c>
      <c r="F906" s="390" t="s">
        <v>335</v>
      </c>
      <c r="G906" s="390" t="s">
        <v>528</v>
      </c>
      <c r="H906" s="389" t="s">
        <v>527</v>
      </c>
      <c r="I906" s="385" t="s">
        <v>526</v>
      </c>
      <c r="J906" s="388"/>
      <c r="K906" s="388"/>
      <c r="L906" s="388"/>
      <c r="M906" s="388"/>
      <c r="N906" s="388"/>
      <c r="O906" s="388"/>
      <c r="P906" s="384"/>
    </row>
    <row r="907" spans="1:16" ht="15">
      <c r="A907" s="340"/>
      <c r="B907" s="387"/>
      <c r="C907" s="387"/>
      <c r="D907" s="387"/>
      <c r="E907" s="387"/>
      <c r="F907" s="387"/>
      <c r="G907" s="387"/>
      <c r="H907" s="386"/>
      <c r="I907" s="385" t="s">
        <v>525</v>
      </c>
      <c r="J907" s="384"/>
      <c r="K907" s="385" t="s">
        <v>524</v>
      </c>
      <c r="L907" s="384"/>
      <c r="M907" s="385" t="s">
        <v>523</v>
      </c>
      <c r="N907" s="384"/>
      <c r="O907" s="383" t="s">
        <v>328</v>
      </c>
      <c r="P907" s="382"/>
    </row>
    <row r="908" spans="1:16" ht="15">
      <c r="A908" s="340"/>
      <c r="B908" s="381"/>
      <c r="C908" s="381"/>
      <c r="D908" s="381"/>
      <c r="E908" s="381"/>
      <c r="F908" s="381"/>
      <c r="G908" s="381"/>
      <c r="H908" s="380"/>
      <c r="I908" s="379" t="s">
        <v>522</v>
      </c>
      <c r="J908" s="378"/>
      <c r="K908" s="379" t="s">
        <v>521</v>
      </c>
      <c r="L908" s="378"/>
      <c r="M908" s="379" t="s">
        <v>520</v>
      </c>
      <c r="N908" s="378"/>
      <c r="O908" s="377"/>
      <c r="P908" s="376"/>
    </row>
    <row r="909" spans="1:16" ht="15">
      <c r="A909" s="340"/>
      <c r="B909" s="375" t="s">
        <v>515</v>
      </c>
      <c r="C909" s="375" t="s">
        <v>291</v>
      </c>
      <c r="D909" s="375" t="s">
        <v>284</v>
      </c>
      <c r="E909" s="375" t="s">
        <v>519</v>
      </c>
      <c r="F909" s="375" t="s">
        <v>518</v>
      </c>
      <c r="G909" s="375" t="s">
        <v>517</v>
      </c>
      <c r="H909" s="375" t="s">
        <v>516</v>
      </c>
      <c r="I909" s="374" t="s">
        <v>367</v>
      </c>
      <c r="J909" s="373"/>
      <c r="K909" s="374" t="s">
        <v>366</v>
      </c>
      <c r="L909" s="373"/>
      <c r="M909" s="374" t="s">
        <v>365</v>
      </c>
      <c r="N909" s="373"/>
      <c r="O909" s="374" t="s">
        <v>364</v>
      </c>
      <c r="P909" s="373"/>
    </row>
    <row r="910" spans="1:16" ht="15">
      <c r="A910" s="340"/>
      <c r="B910" s="360" t="s">
        <v>515</v>
      </c>
      <c r="C910" s="360" t="s">
        <v>327</v>
      </c>
      <c r="D910" s="359" t="s">
        <v>514</v>
      </c>
      <c r="E910" s="359" t="s">
        <v>458</v>
      </c>
      <c r="F910" s="359" t="s">
        <v>458</v>
      </c>
      <c r="G910" s="346" t="s">
        <v>453</v>
      </c>
      <c r="H910" s="346" t="s">
        <v>447</v>
      </c>
      <c r="I910" s="357" t="s">
        <v>447</v>
      </c>
      <c r="J910" s="356"/>
      <c r="K910" s="357" t="s">
        <v>447</v>
      </c>
      <c r="L910" s="356"/>
      <c r="M910" s="357" t="s">
        <v>447</v>
      </c>
      <c r="N910" s="356"/>
      <c r="O910" s="357" t="s">
        <v>447</v>
      </c>
      <c r="P910" s="356"/>
    </row>
    <row r="911" spans="1:16" ht="15" customHeight="1">
      <c r="A911" s="340"/>
      <c r="B911" s="355" t="s">
        <v>326</v>
      </c>
      <c r="C911" s="355" t="s">
        <v>513</v>
      </c>
      <c r="D911" s="354" t="s">
        <v>512</v>
      </c>
      <c r="E911" s="354" t="s">
        <v>458</v>
      </c>
      <c r="F911" s="346" t="s">
        <v>462</v>
      </c>
      <c r="G911" s="346" t="s">
        <v>453</v>
      </c>
      <c r="H911" s="346" t="s">
        <v>447</v>
      </c>
      <c r="I911" s="371" t="s">
        <v>447</v>
      </c>
      <c r="J911" s="370"/>
      <c r="K911" s="371" t="s">
        <v>447</v>
      </c>
      <c r="L911" s="370"/>
      <c r="M911" s="371" t="s">
        <v>447</v>
      </c>
      <c r="N911" s="370"/>
      <c r="O911" s="371" t="s">
        <v>447</v>
      </c>
      <c r="P911" s="370"/>
    </row>
    <row r="912" spans="1:16" ht="15">
      <c r="A912" s="340"/>
      <c r="B912" s="349"/>
      <c r="C912" s="349"/>
      <c r="D912" s="348"/>
      <c r="E912" s="348"/>
      <c r="F912" s="346" t="s">
        <v>454</v>
      </c>
      <c r="G912" s="346" t="s">
        <v>453</v>
      </c>
      <c r="H912" s="346" t="s">
        <v>447</v>
      </c>
      <c r="I912" s="371" t="s">
        <v>447</v>
      </c>
      <c r="J912" s="370"/>
      <c r="K912" s="371" t="s">
        <v>447</v>
      </c>
      <c r="L912" s="370"/>
      <c r="M912" s="371" t="s">
        <v>447</v>
      </c>
      <c r="N912" s="370"/>
      <c r="O912" s="371" t="s">
        <v>447</v>
      </c>
      <c r="P912" s="370"/>
    </row>
    <row r="913" spans="1:16" ht="15">
      <c r="A913" s="340"/>
      <c r="B913" s="355" t="s">
        <v>324</v>
      </c>
      <c r="C913" s="355" t="s">
        <v>511</v>
      </c>
      <c r="D913" s="354" t="s">
        <v>510</v>
      </c>
      <c r="E913" s="354" t="s">
        <v>458</v>
      </c>
      <c r="F913" s="346" t="s">
        <v>462</v>
      </c>
      <c r="G913" s="346" t="s">
        <v>453</v>
      </c>
      <c r="H913" s="346" t="s">
        <v>447</v>
      </c>
      <c r="I913" s="371" t="s">
        <v>447</v>
      </c>
      <c r="J913" s="370"/>
      <c r="K913" s="371" t="s">
        <v>447</v>
      </c>
      <c r="L913" s="370"/>
      <c r="M913" s="371" t="s">
        <v>447</v>
      </c>
      <c r="N913" s="370"/>
      <c r="O913" s="371" t="s">
        <v>447</v>
      </c>
      <c r="P913" s="370"/>
    </row>
    <row r="914" spans="1:16" ht="15" customHeight="1">
      <c r="A914" s="340"/>
      <c r="B914" s="349"/>
      <c r="C914" s="349"/>
      <c r="D914" s="348"/>
      <c r="E914" s="348"/>
      <c r="F914" s="346" t="s">
        <v>454</v>
      </c>
      <c r="G914" s="346" t="s">
        <v>453</v>
      </c>
      <c r="H914" s="346" t="s">
        <v>447</v>
      </c>
      <c r="I914" s="371" t="s">
        <v>447</v>
      </c>
      <c r="J914" s="370"/>
      <c r="K914" s="371" t="s">
        <v>447</v>
      </c>
      <c r="L914" s="370"/>
      <c r="M914" s="371" t="s">
        <v>447</v>
      </c>
      <c r="N914" s="370"/>
      <c r="O914" s="371" t="s">
        <v>447</v>
      </c>
      <c r="P914" s="370"/>
    </row>
    <row r="915" spans="1:16" ht="15">
      <c r="A915" s="340"/>
      <c r="B915" s="355" t="s">
        <v>322</v>
      </c>
      <c r="C915" s="355" t="s">
        <v>509</v>
      </c>
      <c r="D915" s="354" t="s">
        <v>508</v>
      </c>
      <c r="E915" s="354" t="s">
        <v>458</v>
      </c>
      <c r="F915" s="346" t="s">
        <v>462</v>
      </c>
      <c r="G915" s="346" t="s">
        <v>453</v>
      </c>
      <c r="H915" s="346" t="s">
        <v>447</v>
      </c>
      <c r="I915" s="357" t="s">
        <v>447</v>
      </c>
      <c r="J915" s="356"/>
      <c r="K915" s="357" t="s">
        <v>447</v>
      </c>
      <c r="L915" s="356"/>
      <c r="M915" s="357" t="s">
        <v>447</v>
      </c>
      <c r="N915" s="356"/>
      <c r="O915" s="357" t="s">
        <v>447</v>
      </c>
      <c r="P915" s="356"/>
    </row>
    <row r="916" spans="1:16" ht="15">
      <c r="A916" s="340"/>
      <c r="B916" s="349"/>
      <c r="C916" s="349"/>
      <c r="D916" s="348"/>
      <c r="E916" s="348"/>
      <c r="F916" s="372" t="s">
        <v>454</v>
      </c>
      <c r="G916" s="346" t="s">
        <v>453</v>
      </c>
      <c r="H916" s="346" t="s">
        <v>447</v>
      </c>
      <c r="I916" s="357" t="s">
        <v>447</v>
      </c>
      <c r="J916" s="356"/>
      <c r="K916" s="357" t="s">
        <v>447</v>
      </c>
      <c r="L916" s="356"/>
      <c r="M916" s="357" t="s">
        <v>447</v>
      </c>
      <c r="N916" s="356"/>
      <c r="O916" s="357" t="s">
        <v>447</v>
      </c>
      <c r="P916" s="356"/>
    </row>
    <row r="917" spans="1:16" ht="15">
      <c r="A917" s="340"/>
      <c r="B917" s="360" t="s">
        <v>320</v>
      </c>
      <c r="C917" s="360" t="s">
        <v>507</v>
      </c>
      <c r="D917" s="359" t="s">
        <v>506</v>
      </c>
      <c r="E917" s="359" t="s">
        <v>458</v>
      </c>
      <c r="F917" s="359" t="s">
        <v>458</v>
      </c>
      <c r="G917" s="346" t="s">
        <v>453</v>
      </c>
      <c r="H917" s="346" t="s">
        <v>447</v>
      </c>
      <c r="I917" s="357" t="s">
        <v>447</v>
      </c>
      <c r="J917" s="356"/>
      <c r="K917" s="357" t="s">
        <v>447</v>
      </c>
      <c r="L917" s="356"/>
      <c r="M917" s="357" t="s">
        <v>447</v>
      </c>
      <c r="N917" s="356"/>
      <c r="O917" s="357" t="s">
        <v>447</v>
      </c>
      <c r="P917" s="356"/>
    </row>
    <row r="918" spans="1:16" ht="15">
      <c r="A918" s="340"/>
      <c r="B918" s="354" t="s">
        <v>318</v>
      </c>
      <c r="C918" s="355" t="s">
        <v>486</v>
      </c>
      <c r="D918" s="354" t="s">
        <v>314</v>
      </c>
      <c r="E918" s="354" t="s">
        <v>458</v>
      </c>
      <c r="F918" s="353" t="s">
        <v>462</v>
      </c>
      <c r="G918" s="346" t="s">
        <v>453</v>
      </c>
      <c r="H918" s="346" t="s">
        <v>447</v>
      </c>
      <c r="I918" s="345" t="s">
        <v>447</v>
      </c>
      <c r="J918" s="344"/>
      <c r="K918" s="345" t="s">
        <v>447</v>
      </c>
      <c r="L918" s="344"/>
      <c r="M918" s="345" t="s">
        <v>447</v>
      </c>
      <c r="N918" s="344"/>
      <c r="O918" s="345" t="s">
        <v>447</v>
      </c>
      <c r="P918" s="344"/>
    </row>
    <row r="919" spans="1:16" ht="15">
      <c r="A919" s="340"/>
      <c r="B919" s="351"/>
      <c r="C919" s="352"/>
      <c r="D919" s="351"/>
      <c r="E919" s="351"/>
      <c r="F919" s="350"/>
      <c r="G919" s="346" t="s">
        <v>452</v>
      </c>
      <c r="H919" s="346" t="s">
        <v>447</v>
      </c>
      <c r="I919" s="345" t="s">
        <v>447</v>
      </c>
      <c r="J919" s="344"/>
      <c r="K919" s="345" t="s">
        <v>447</v>
      </c>
      <c r="L919" s="344"/>
      <c r="M919" s="345" t="s">
        <v>447</v>
      </c>
      <c r="N919" s="344"/>
      <c r="O919" s="345" t="s">
        <v>447</v>
      </c>
      <c r="P919" s="344"/>
    </row>
    <row r="920" spans="1:16" ht="15">
      <c r="A920" s="340"/>
      <c r="B920" s="351"/>
      <c r="C920" s="352"/>
      <c r="D920" s="351"/>
      <c r="E920" s="351"/>
      <c r="F920" s="350"/>
      <c r="G920" s="346" t="s">
        <v>451</v>
      </c>
      <c r="H920" s="346" t="s">
        <v>447</v>
      </c>
      <c r="I920" s="345" t="s">
        <v>447</v>
      </c>
      <c r="J920" s="344"/>
      <c r="K920" s="345" t="s">
        <v>447</v>
      </c>
      <c r="L920" s="344"/>
      <c r="M920" s="345" t="s">
        <v>447</v>
      </c>
      <c r="N920" s="344"/>
      <c r="O920" s="345" t="s">
        <v>447</v>
      </c>
      <c r="P920" s="344"/>
    </row>
    <row r="921" spans="1:16" ht="15">
      <c r="A921" s="340"/>
      <c r="B921" s="351"/>
      <c r="C921" s="352"/>
      <c r="D921" s="351"/>
      <c r="E921" s="351"/>
      <c r="F921" s="350"/>
      <c r="G921" s="346" t="s">
        <v>450</v>
      </c>
      <c r="H921" s="346" t="s">
        <v>447</v>
      </c>
      <c r="I921" s="345" t="s">
        <v>447</v>
      </c>
      <c r="J921" s="344"/>
      <c r="K921" s="345" t="s">
        <v>447</v>
      </c>
      <c r="L921" s="344"/>
      <c r="M921" s="345" t="s">
        <v>447</v>
      </c>
      <c r="N921" s="344"/>
      <c r="O921" s="345" t="s">
        <v>447</v>
      </c>
      <c r="P921" s="344"/>
    </row>
    <row r="922" spans="1:16" ht="15">
      <c r="A922" s="340"/>
      <c r="B922" s="351"/>
      <c r="C922" s="352"/>
      <c r="D922" s="351"/>
      <c r="E922" s="351"/>
      <c r="F922" s="350"/>
      <c r="G922" s="346" t="s">
        <v>449</v>
      </c>
      <c r="H922" s="346" t="s">
        <v>447</v>
      </c>
      <c r="I922" s="345" t="s">
        <v>447</v>
      </c>
      <c r="J922" s="344"/>
      <c r="K922" s="345" t="s">
        <v>447</v>
      </c>
      <c r="L922" s="344"/>
      <c r="M922" s="345" t="s">
        <v>447</v>
      </c>
      <c r="N922" s="344"/>
      <c r="O922" s="345" t="s">
        <v>447</v>
      </c>
      <c r="P922" s="344"/>
    </row>
    <row r="923" spans="1:16" ht="15">
      <c r="A923" s="340"/>
      <c r="B923" s="348"/>
      <c r="C923" s="349"/>
      <c r="D923" s="348"/>
      <c r="E923" s="348"/>
      <c r="F923" s="347"/>
      <c r="G923" s="346" t="s">
        <v>448</v>
      </c>
      <c r="H923" s="346" t="s">
        <v>447</v>
      </c>
      <c r="I923" s="345" t="s">
        <v>447</v>
      </c>
      <c r="J923" s="344"/>
      <c r="K923" s="345" t="s">
        <v>447</v>
      </c>
      <c r="L923" s="344"/>
      <c r="M923" s="345" t="s">
        <v>447</v>
      </c>
      <c r="N923" s="344"/>
      <c r="O923" s="345" t="s">
        <v>447</v>
      </c>
      <c r="P923" s="344"/>
    </row>
    <row r="924" spans="1:16" ht="15">
      <c r="A924" s="340"/>
      <c r="B924" s="365" t="s">
        <v>317</v>
      </c>
      <c r="C924" s="365" t="s">
        <v>486</v>
      </c>
      <c r="D924" s="364" t="s">
        <v>505</v>
      </c>
      <c r="E924" s="364" t="s">
        <v>458</v>
      </c>
      <c r="F924" s="364" t="s">
        <v>462</v>
      </c>
      <c r="G924" s="363" t="s">
        <v>453</v>
      </c>
      <c r="H924" s="363" t="s">
        <v>447</v>
      </c>
      <c r="I924" s="362" t="s">
        <v>447</v>
      </c>
      <c r="J924" s="361"/>
      <c r="K924" s="362" t="s">
        <v>447</v>
      </c>
      <c r="L924" s="361"/>
      <c r="M924" s="362" t="s">
        <v>447</v>
      </c>
      <c r="N924" s="361"/>
      <c r="O924" s="362" t="s">
        <v>447</v>
      </c>
      <c r="P924" s="361"/>
    </row>
    <row r="925" spans="1:16" ht="15">
      <c r="A925" s="340"/>
      <c r="B925" s="354" t="s">
        <v>313</v>
      </c>
      <c r="C925" s="354" t="s">
        <v>504</v>
      </c>
      <c r="D925" s="354" t="s">
        <v>503</v>
      </c>
      <c r="E925" s="354" t="s">
        <v>458</v>
      </c>
      <c r="F925" s="353" t="s">
        <v>454</v>
      </c>
      <c r="G925" s="346" t="s">
        <v>453</v>
      </c>
      <c r="H925" s="346" t="s">
        <v>447</v>
      </c>
      <c r="I925" s="345" t="s">
        <v>447</v>
      </c>
      <c r="J925" s="344"/>
      <c r="K925" s="345" t="s">
        <v>447</v>
      </c>
      <c r="L925" s="344"/>
      <c r="M925" s="345" t="s">
        <v>447</v>
      </c>
      <c r="N925" s="344"/>
      <c r="O925" s="345" t="s">
        <v>447</v>
      </c>
      <c r="P925" s="344"/>
    </row>
    <row r="926" spans="1:16" ht="15">
      <c r="A926" s="340"/>
      <c r="B926" s="351"/>
      <c r="C926" s="351"/>
      <c r="D926" s="351"/>
      <c r="E926" s="351"/>
      <c r="F926" s="350"/>
      <c r="G926" s="346" t="s">
        <v>452</v>
      </c>
      <c r="H926" s="346" t="s">
        <v>447</v>
      </c>
      <c r="I926" s="345" t="s">
        <v>447</v>
      </c>
      <c r="J926" s="344"/>
      <c r="K926" s="345" t="s">
        <v>447</v>
      </c>
      <c r="L926" s="344"/>
      <c r="M926" s="345" t="s">
        <v>447</v>
      </c>
      <c r="N926" s="344"/>
      <c r="O926" s="345" t="s">
        <v>447</v>
      </c>
      <c r="P926" s="344"/>
    </row>
    <row r="927" spans="1:16" ht="15">
      <c r="A927" s="340"/>
      <c r="B927" s="351"/>
      <c r="C927" s="351"/>
      <c r="D927" s="351"/>
      <c r="E927" s="351"/>
      <c r="F927" s="350"/>
      <c r="G927" s="346" t="s">
        <v>451</v>
      </c>
      <c r="H927" s="346" t="s">
        <v>447</v>
      </c>
      <c r="I927" s="345" t="s">
        <v>447</v>
      </c>
      <c r="J927" s="344"/>
      <c r="K927" s="345" t="s">
        <v>447</v>
      </c>
      <c r="L927" s="344"/>
      <c r="M927" s="345" t="s">
        <v>447</v>
      </c>
      <c r="N927" s="344"/>
      <c r="O927" s="345" t="s">
        <v>447</v>
      </c>
      <c r="P927" s="344"/>
    </row>
    <row r="928" spans="1:16" ht="15">
      <c r="A928" s="340"/>
      <c r="B928" s="351"/>
      <c r="C928" s="351"/>
      <c r="D928" s="351"/>
      <c r="E928" s="351"/>
      <c r="F928" s="350"/>
      <c r="G928" s="346" t="s">
        <v>450</v>
      </c>
      <c r="H928" s="346" t="s">
        <v>447</v>
      </c>
      <c r="I928" s="345" t="s">
        <v>447</v>
      </c>
      <c r="J928" s="344"/>
      <c r="K928" s="345" t="s">
        <v>447</v>
      </c>
      <c r="L928" s="344"/>
      <c r="M928" s="345" t="s">
        <v>447</v>
      </c>
      <c r="N928" s="344"/>
      <c r="O928" s="345" t="s">
        <v>447</v>
      </c>
      <c r="P928" s="344"/>
    </row>
    <row r="929" spans="1:16" ht="15">
      <c r="A929" s="340"/>
      <c r="B929" s="351"/>
      <c r="C929" s="351"/>
      <c r="D929" s="351"/>
      <c r="E929" s="351"/>
      <c r="F929" s="350"/>
      <c r="G929" s="346" t="s">
        <v>449</v>
      </c>
      <c r="H929" s="346" t="s">
        <v>447</v>
      </c>
      <c r="I929" s="345" t="s">
        <v>447</v>
      </c>
      <c r="J929" s="344"/>
      <c r="K929" s="345" t="s">
        <v>447</v>
      </c>
      <c r="L929" s="344"/>
      <c r="M929" s="345" t="s">
        <v>447</v>
      </c>
      <c r="N929" s="344"/>
      <c r="O929" s="345" t="s">
        <v>447</v>
      </c>
      <c r="P929" s="344"/>
    </row>
    <row r="930" spans="1:16" ht="15">
      <c r="A930" s="340"/>
      <c r="B930" s="348"/>
      <c r="C930" s="348"/>
      <c r="D930" s="348"/>
      <c r="E930" s="348"/>
      <c r="F930" s="347"/>
      <c r="G930" s="346" t="s">
        <v>448</v>
      </c>
      <c r="H930" s="346" t="s">
        <v>447</v>
      </c>
      <c r="I930" s="345" t="s">
        <v>447</v>
      </c>
      <c r="J930" s="344"/>
      <c r="K930" s="345" t="s">
        <v>447</v>
      </c>
      <c r="L930" s="344"/>
      <c r="M930" s="345" t="s">
        <v>447</v>
      </c>
      <c r="N930" s="344"/>
      <c r="O930" s="345" t="s">
        <v>447</v>
      </c>
      <c r="P930" s="344"/>
    </row>
    <row r="931" spans="1:16" ht="15">
      <c r="A931" s="340"/>
      <c r="B931" s="360" t="s">
        <v>308</v>
      </c>
      <c r="C931" s="360" t="s">
        <v>502</v>
      </c>
      <c r="D931" s="359" t="s">
        <v>501</v>
      </c>
      <c r="E931" s="359" t="s">
        <v>458</v>
      </c>
      <c r="F931" s="358" t="s">
        <v>458</v>
      </c>
      <c r="G931" s="346" t="s">
        <v>453</v>
      </c>
      <c r="H931" s="346" t="s">
        <v>447</v>
      </c>
      <c r="I931" s="357" t="s">
        <v>447</v>
      </c>
      <c r="J931" s="356"/>
      <c r="K931" s="357" t="s">
        <v>447</v>
      </c>
      <c r="L931" s="356"/>
      <c r="M931" s="357" t="s">
        <v>447</v>
      </c>
      <c r="N931" s="356"/>
      <c r="O931" s="357" t="s">
        <v>447</v>
      </c>
      <c r="P931" s="356"/>
    </row>
    <row r="932" spans="1:16" ht="15">
      <c r="A932" s="340"/>
      <c r="B932" s="360" t="s">
        <v>306</v>
      </c>
      <c r="C932" s="360" t="s">
        <v>500</v>
      </c>
      <c r="D932" s="359" t="s">
        <v>499</v>
      </c>
      <c r="E932" s="359" t="s">
        <v>458</v>
      </c>
      <c r="F932" s="358" t="s">
        <v>458</v>
      </c>
      <c r="G932" s="346" t="s">
        <v>453</v>
      </c>
      <c r="H932" s="346" t="s">
        <v>447</v>
      </c>
      <c r="I932" s="357" t="s">
        <v>447</v>
      </c>
      <c r="J932" s="356"/>
      <c r="K932" s="357" t="s">
        <v>447</v>
      </c>
      <c r="L932" s="356"/>
      <c r="M932" s="357" t="s">
        <v>447</v>
      </c>
      <c r="N932" s="356"/>
      <c r="O932" s="357" t="s">
        <v>447</v>
      </c>
      <c r="P932" s="356"/>
    </row>
    <row r="933" spans="1:16" ht="15">
      <c r="A933" s="340"/>
      <c r="B933" s="355" t="s">
        <v>305</v>
      </c>
      <c r="C933" s="355" t="s">
        <v>475</v>
      </c>
      <c r="D933" s="354" t="s">
        <v>498</v>
      </c>
      <c r="E933" s="354" t="s">
        <v>458</v>
      </c>
      <c r="F933" s="353" t="s">
        <v>462</v>
      </c>
      <c r="G933" s="346" t="s">
        <v>453</v>
      </c>
      <c r="H933" s="346" t="s">
        <v>447</v>
      </c>
      <c r="I933" s="345" t="s">
        <v>447</v>
      </c>
      <c r="J933" s="344"/>
      <c r="K933" s="345" t="s">
        <v>447</v>
      </c>
      <c r="L933" s="344"/>
      <c r="M933" s="345" t="s">
        <v>447</v>
      </c>
      <c r="N933" s="344"/>
      <c r="O933" s="345" t="s">
        <v>447</v>
      </c>
      <c r="P933" s="344"/>
    </row>
    <row r="934" spans="1:16" ht="15">
      <c r="A934" s="340"/>
      <c r="B934" s="352"/>
      <c r="C934" s="352"/>
      <c r="D934" s="351"/>
      <c r="E934" s="351"/>
      <c r="F934" s="350"/>
      <c r="G934" s="346" t="s">
        <v>452</v>
      </c>
      <c r="H934" s="346" t="s">
        <v>447</v>
      </c>
      <c r="I934" s="345" t="s">
        <v>447</v>
      </c>
      <c r="J934" s="344"/>
      <c r="K934" s="345" t="s">
        <v>447</v>
      </c>
      <c r="L934" s="344"/>
      <c r="M934" s="345" t="s">
        <v>447</v>
      </c>
      <c r="N934" s="344"/>
      <c r="O934" s="345" t="s">
        <v>447</v>
      </c>
      <c r="P934" s="344"/>
    </row>
    <row r="935" spans="1:16" ht="15">
      <c r="A935" s="340"/>
      <c r="B935" s="352"/>
      <c r="C935" s="352"/>
      <c r="D935" s="351"/>
      <c r="E935" s="351"/>
      <c r="F935" s="350"/>
      <c r="G935" s="346" t="s">
        <v>451</v>
      </c>
      <c r="H935" s="346" t="s">
        <v>447</v>
      </c>
      <c r="I935" s="345" t="s">
        <v>447</v>
      </c>
      <c r="J935" s="344"/>
      <c r="K935" s="345" t="s">
        <v>447</v>
      </c>
      <c r="L935" s="344"/>
      <c r="M935" s="345" t="s">
        <v>447</v>
      </c>
      <c r="N935" s="344"/>
      <c r="O935" s="345" t="s">
        <v>447</v>
      </c>
      <c r="P935" s="344"/>
    </row>
    <row r="936" spans="1:16" ht="15">
      <c r="A936" s="340"/>
      <c r="B936" s="352"/>
      <c r="C936" s="352"/>
      <c r="D936" s="351"/>
      <c r="E936" s="351"/>
      <c r="F936" s="350"/>
      <c r="G936" s="346" t="s">
        <v>450</v>
      </c>
      <c r="H936" s="346" t="s">
        <v>447</v>
      </c>
      <c r="I936" s="345" t="s">
        <v>447</v>
      </c>
      <c r="J936" s="344"/>
      <c r="K936" s="345" t="s">
        <v>447</v>
      </c>
      <c r="L936" s="344"/>
      <c r="M936" s="345" t="s">
        <v>447</v>
      </c>
      <c r="N936" s="344"/>
      <c r="O936" s="345" t="s">
        <v>447</v>
      </c>
      <c r="P936" s="344"/>
    </row>
    <row r="937" spans="1:16" ht="15">
      <c r="A937" s="340"/>
      <c r="B937" s="349"/>
      <c r="C937" s="349"/>
      <c r="D937" s="348"/>
      <c r="E937" s="348"/>
      <c r="F937" s="347"/>
      <c r="G937" s="346" t="s">
        <v>449</v>
      </c>
      <c r="H937" s="346" t="s">
        <v>447</v>
      </c>
      <c r="I937" s="345" t="s">
        <v>447</v>
      </c>
      <c r="J937" s="344"/>
      <c r="K937" s="345" t="s">
        <v>447</v>
      </c>
      <c r="L937" s="344"/>
      <c r="M937" s="345" t="s">
        <v>447</v>
      </c>
      <c r="N937" s="344"/>
      <c r="O937" s="345" t="s">
        <v>447</v>
      </c>
      <c r="P937" s="344"/>
    </row>
    <row r="938" spans="1:16" ht="15">
      <c r="A938" s="340"/>
      <c r="B938" s="355" t="s">
        <v>304</v>
      </c>
      <c r="C938" s="355" t="s">
        <v>469</v>
      </c>
      <c r="D938" s="354" t="s">
        <v>497</v>
      </c>
      <c r="E938" s="354" t="s">
        <v>458</v>
      </c>
      <c r="F938" s="353" t="s">
        <v>454</v>
      </c>
      <c r="G938" s="346" t="s">
        <v>453</v>
      </c>
      <c r="H938" s="346" t="s">
        <v>447</v>
      </c>
      <c r="I938" s="345" t="s">
        <v>447</v>
      </c>
      <c r="J938" s="344"/>
      <c r="K938" s="345" t="s">
        <v>447</v>
      </c>
      <c r="L938" s="344"/>
      <c r="M938" s="345" t="s">
        <v>447</v>
      </c>
      <c r="N938" s="344"/>
      <c r="O938" s="345" t="s">
        <v>447</v>
      </c>
      <c r="P938" s="344"/>
    </row>
    <row r="939" spans="1:16" ht="15">
      <c r="A939" s="340"/>
      <c r="B939" s="352"/>
      <c r="C939" s="352"/>
      <c r="D939" s="351"/>
      <c r="E939" s="351"/>
      <c r="F939" s="350"/>
      <c r="G939" s="346" t="s">
        <v>452</v>
      </c>
      <c r="H939" s="346" t="s">
        <v>447</v>
      </c>
      <c r="I939" s="345" t="s">
        <v>447</v>
      </c>
      <c r="J939" s="344"/>
      <c r="K939" s="345" t="s">
        <v>447</v>
      </c>
      <c r="L939" s="344"/>
      <c r="M939" s="345" t="s">
        <v>447</v>
      </c>
      <c r="N939" s="344"/>
      <c r="O939" s="345" t="s">
        <v>447</v>
      </c>
      <c r="P939" s="344"/>
    </row>
    <row r="940" spans="1:16" ht="15">
      <c r="A940" s="340"/>
      <c r="B940" s="352"/>
      <c r="C940" s="352"/>
      <c r="D940" s="351"/>
      <c r="E940" s="351"/>
      <c r="F940" s="350"/>
      <c r="G940" s="346" t="s">
        <v>451</v>
      </c>
      <c r="H940" s="346" t="s">
        <v>447</v>
      </c>
      <c r="I940" s="345" t="s">
        <v>447</v>
      </c>
      <c r="J940" s="344"/>
      <c r="K940" s="345" t="s">
        <v>447</v>
      </c>
      <c r="L940" s="344"/>
      <c r="M940" s="345" t="s">
        <v>447</v>
      </c>
      <c r="N940" s="344"/>
      <c r="O940" s="345" t="s">
        <v>447</v>
      </c>
      <c r="P940" s="344"/>
    </row>
    <row r="941" spans="1:16" ht="15">
      <c r="A941" s="340"/>
      <c r="B941" s="352"/>
      <c r="C941" s="352"/>
      <c r="D941" s="351"/>
      <c r="E941" s="351"/>
      <c r="F941" s="350"/>
      <c r="G941" s="346" t="s">
        <v>450</v>
      </c>
      <c r="H941" s="346" t="s">
        <v>447</v>
      </c>
      <c r="I941" s="345" t="s">
        <v>447</v>
      </c>
      <c r="J941" s="344"/>
      <c r="K941" s="345" t="s">
        <v>447</v>
      </c>
      <c r="L941" s="344"/>
      <c r="M941" s="345" t="s">
        <v>447</v>
      </c>
      <c r="N941" s="344"/>
      <c r="O941" s="345" t="s">
        <v>447</v>
      </c>
      <c r="P941" s="344"/>
    </row>
    <row r="942" spans="1:16" ht="15">
      <c r="A942" s="340"/>
      <c r="B942" s="349"/>
      <c r="C942" s="349"/>
      <c r="D942" s="348"/>
      <c r="E942" s="348"/>
      <c r="F942" s="347"/>
      <c r="G942" s="346" t="s">
        <v>449</v>
      </c>
      <c r="H942" s="346" t="s">
        <v>447</v>
      </c>
      <c r="I942" s="345" t="s">
        <v>447</v>
      </c>
      <c r="J942" s="344"/>
      <c r="K942" s="345" t="s">
        <v>447</v>
      </c>
      <c r="L942" s="344"/>
      <c r="M942" s="345" t="s">
        <v>447</v>
      </c>
      <c r="N942" s="344"/>
      <c r="O942" s="345" t="s">
        <v>447</v>
      </c>
      <c r="P942" s="344"/>
    </row>
    <row r="943" spans="1:16" ht="15">
      <c r="A943" s="340"/>
      <c r="B943" s="360" t="s">
        <v>303</v>
      </c>
      <c r="C943" s="360" t="s">
        <v>496</v>
      </c>
      <c r="D943" s="359" t="s">
        <v>495</v>
      </c>
      <c r="E943" s="359" t="s">
        <v>458</v>
      </c>
      <c r="F943" s="358" t="s">
        <v>458</v>
      </c>
      <c r="G943" s="346" t="s">
        <v>453</v>
      </c>
      <c r="H943" s="346" t="s">
        <v>447</v>
      </c>
      <c r="I943" s="357" t="s">
        <v>447</v>
      </c>
      <c r="J943" s="356"/>
      <c r="K943" s="357" t="s">
        <v>447</v>
      </c>
      <c r="L943" s="356"/>
      <c r="M943" s="357" t="s">
        <v>447</v>
      </c>
      <c r="N943" s="356"/>
      <c r="O943" s="357" t="s">
        <v>447</v>
      </c>
      <c r="P943" s="356"/>
    </row>
    <row r="944" spans="1:16" ht="15">
      <c r="A944" s="340"/>
      <c r="B944" s="360" t="s">
        <v>302</v>
      </c>
      <c r="C944" s="360" t="s">
        <v>494</v>
      </c>
      <c r="D944" s="359" t="s">
        <v>493</v>
      </c>
      <c r="E944" s="359" t="s">
        <v>458</v>
      </c>
      <c r="F944" s="358" t="s">
        <v>458</v>
      </c>
      <c r="G944" s="346" t="s">
        <v>453</v>
      </c>
      <c r="H944" s="346" t="s">
        <v>447</v>
      </c>
      <c r="I944" s="357" t="s">
        <v>447</v>
      </c>
      <c r="J944" s="356"/>
      <c r="K944" s="357" t="s">
        <v>447</v>
      </c>
      <c r="L944" s="356"/>
      <c r="M944" s="357" t="s">
        <v>447</v>
      </c>
      <c r="N944" s="356"/>
      <c r="O944" s="357" t="s">
        <v>447</v>
      </c>
      <c r="P944" s="356"/>
    </row>
    <row r="945" spans="1:16" ht="15">
      <c r="A945" s="340"/>
      <c r="B945" s="355" t="s">
        <v>492</v>
      </c>
      <c r="C945" s="355" t="s">
        <v>471</v>
      </c>
      <c r="D945" s="354" t="s">
        <v>301</v>
      </c>
      <c r="E945" s="354" t="s">
        <v>458</v>
      </c>
      <c r="F945" s="353" t="s">
        <v>462</v>
      </c>
      <c r="G945" s="346" t="s">
        <v>453</v>
      </c>
      <c r="H945" s="346" t="s">
        <v>447</v>
      </c>
      <c r="I945" s="345" t="s">
        <v>447</v>
      </c>
      <c r="J945" s="344"/>
      <c r="K945" s="345" t="s">
        <v>447</v>
      </c>
      <c r="L945" s="344"/>
      <c r="M945" s="345" t="s">
        <v>447</v>
      </c>
      <c r="N945" s="344"/>
      <c r="O945" s="345" t="s">
        <v>447</v>
      </c>
      <c r="P945" s="344"/>
    </row>
    <row r="946" spans="1:16" ht="15">
      <c r="A946" s="340"/>
      <c r="B946" s="352"/>
      <c r="C946" s="352"/>
      <c r="D946" s="351"/>
      <c r="E946" s="351"/>
      <c r="F946" s="350"/>
      <c r="G946" s="346" t="s">
        <v>451</v>
      </c>
      <c r="H946" s="346" t="s">
        <v>447</v>
      </c>
      <c r="I946" s="345" t="s">
        <v>447</v>
      </c>
      <c r="J946" s="344"/>
      <c r="K946" s="345" t="s">
        <v>447</v>
      </c>
      <c r="L946" s="344"/>
      <c r="M946" s="345" t="s">
        <v>447</v>
      </c>
      <c r="N946" s="344"/>
      <c r="O946" s="345" t="s">
        <v>447</v>
      </c>
      <c r="P946" s="344"/>
    </row>
    <row r="947" spans="1:16" ht="15">
      <c r="A947" s="340"/>
      <c r="B947" s="352"/>
      <c r="C947" s="352"/>
      <c r="D947" s="351"/>
      <c r="E947" s="351"/>
      <c r="F947" s="350"/>
      <c r="G947" s="346" t="s">
        <v>450</v>
      </c>
      <c r="H947" s="346" t="s">
        <v>447</v>
      </c>
      <c r="I947" s="345" t="s">
        <v>447</v>
      </c>
      <c r="J947" s="344"/>
      <c r="K947" s="345" t="s">
        <v>447</v>
      </c>
      <c r="L947" s="344"/>
      <c r="M947" s="345" t="s">
        <v>447</v>
      </c>
      <c r="N947" s="344"/>
      <c r="O947" s="345" t="s">
        <v>447</v>
      </c>
      <c r="P947" s="344"/>
    </row>
    <row r="948" spans="1:16" ht="15">
      <c r="A948" s="340"/>
      <c r="B948" s="349"/>
      <c r="C948" s="349"/>
      <c r="D948" s="348"/>
      <c r="E948" s="348"/>
      <c r="F948" s="347"/>
      <c r="G948" s="346" t="s">
        <v>449</v>
      </c>
      <c r="H948" s="346" t="s">
        <v>447</v>
      </c>
      <c r="I948" s="345" t="s">
        <v>447</v>
      </c>
      <c r="J948" s="344"/>
      <c r="K948" s="345" t="s">
        <v>447</v>
      </c>
      <c r="L948" s="344"/>
      <c r="M948" s="345" t="s">
        <v>447</v>
      </c>
      <c r="N948" s="344"/>
      <c r="O948" s="345" t="s">
        <v>447</v>
      </c>
      <c r="P948" s="344"/>
    </row>
    <row r="949" spans="1:16" ht="15">
      <c r="A949" s="340"/>
      <c r="B949" s="355" t="s">
        <v>300</v>
      </c>
      <c r="C949" s="355" t="s">
        <v>469</v>
      </c>
      <c r="D949" s="354" t="s">
        <v>491</v>
      </c>
      <c r="E949" s="354" t="s">
        <v>458</v>
      </c>
      <c r="F949" s="353" t="s">
        <v>454</v>
      </c>
      <c r="G949" s="346" t="s">
        <v>453</v>
      </c>
      <c r="H949" s="346" t="s">
        <v>447</v>
      </c>
      <c r="I949" s="345" t="s">
        <v>447</v>
      </c>
      <c r="J949" s="344"/>
      <c r="K949" s="345" t="s">
        <v>447</v>
      </c>
      <c r="L949" s="344"/>
      <c r="M949" s="345" t="s">
        <v>447</v>
      </c>
      <c r="N949" s="344"/>
      <c r="O949" s="345" t="s">
        <v>447</v>
      </c>
      <c r="P949" s="344"/>
    </row>
    <row r="950" spans="1:16" ht="15">
      <c r="A950" s="340"/>
      <c r="B950" s="352"/>
      <c r="C950" s="352"/>
      <c r="D950" s="351"/>
      <c r="E950" s="351"/>
      <c r="F950" s="350"/>
      <c r="G950" s="346" t="s">
        <v>451</v>
      </c>
      <c r="H950" s="346" t="s">
        <v>447</v>
      </c>
      <c r="I950" s="345" t="s">
        <v>447</v>
      </c>
      <c r="J950" s="344"/>
      <c r="K950" s="345" t="s">
        <v>447</v>
      </c>
      <c r="L950" s="344"/>
      <c r="M950" s="345" t="s">
        <v>447</v>
      </c>
      <c r="N950" s="344"/>
      <c r="O950" s="345" t="s">
        <v>447</v>
      </c>
      <c r="P950" s="344"/>
    </row>
    <row r="951" spans="1:16" ht="15">
      <c r="A951" s="340"/>
      <c r="B951" s="352"/>
      <c r="C951" s="352"/>
      <c r="D951" s="351"/>
      <c r="E951" s="351"/>
      <c r="F951" s="350"/>
      <c r="G951" s="346" t="s">
        <v>450</v>
      </c>
      <c r="H951" s="346" t="s">
        <v>447</v>
      </c>
      <c r="I951" s="345" t="s">
        <v>447</v>
      </c>
      <c r="J951" s="344"/>
      <c r="K951" s="345" t="s">
        <v>447</v>
      </c>
      <c r="L951" s="344"/>
      <c r="M951" s="345" t="s">
        <v>447</v>
      </c>
      <c r="N951" s="344"/>
      <c r="O951" s="345" t="s">
        <v>447</v>
      </c>
      <c r="P951" s="344"/>
    </row>
    <row r="952" spans="1:16" ht="15">
      <c r="A952" s="340"/>
      <c r="B952" s="349"/>
      <c r="C952" s="349"/>
      <c r="D952" s="348"/>
      <c r="E952" s="348"/>
      <c r="F952" s="347"/>
      <c r="G952" s="346" t="s">
        <v>449</v>
      </c>
      <c r="H952" s="346" t="s">
        <v>447</v>
      </c>
      <c r="I952" s="345" t="s">
        <v>447</v>
      </c>
      <c r="J952" s="344"/>
      <c r="K952" s="345" t="s">
        <v>447</v>
      </c>
      <c r="L952" s="344"/>
      <c r="M952" s="345" t="s">
        <v>447</v>
      </c>
      <c r="N952" s="344"/>
      <c r="O952" s="345" t="s">
        <v>447</v>
      </c>
      <c r="P952" s="344"/>
    </row>
    <row r="953" spans="1:16" ht="15">
      <c r="A953" s="340"/>
      <c r="B953" s="355" t="s">
        <v>299</v>
      </c>
      <c r="C953" s="355" t="s">
        <v>490</v>
      </c>
      <c r="D953" s="354" t="s">
        <v>489</v>
      </c>
      <c r="E953" s="354" t="s">
        <v>458</v>
      </c>
      <c r="F953" s="372" t="s">
        <v>462</v>
      </c>
      <c r="G953" s="346" t="s">
        <v>453</v>
      </c>
      <c r="H953" s="346" t="s">
        <v>447</v>
      </c>
      <c r="I953" s="357" t="s">
        <v>447</v>
      </c>
      <c r="J953" s="356"/>
      <c r="K953" s="357" t="s">
        <v>447</v>
      </c>
      <c r="L953" s="356"/>
      <c r="M953" s="357" t="s">
        <v>447</v>
      </c>
      <c r="N953" s="356"/>
      <c r="O953" s="357" t="s">
        <v>447</v>
      </c>
      <c r="P953" s="356"/>
    </row>
    <row r="954" spans="1:16" ht="15">
      <c r="A954" s="340"/>
      <c r="B954" s="349"/>
      <c r="C954" s="349"/>
      <c r="D954" s="348"/>
      <c r="E954" s="348"/>
      <c r="F954" s="372" t="s">
        <v>454</v>
      </c>
      <c r="G954" s="346" t="s">
        <v>453</v>
      </c>
      <c r="H954" s="346" t="s">
        <v>447</v>
      </c>
      <c r="I954" s="357" t="s">
        <v>447</v>
      </c>
      <c r="J954" s="356"/>
      <c r="K954" s="357" t="s">
        <v>447</v>
      </c>
      <c r="L954" s="356"/>
      <c r="M954" s="357" t="s">
        <v>447</v>
      </c>
      <c r="N954" s="356"/>
      <c r="O954" s="357" t="s">
        <v>447</v>
      </c>
      <c r="P954" s="356"/>
    </row>
    <row r="955" spans="1:16" ht="15">
      <c r="A955" s="340"/>
      <c r="B955" s="355" t="s">
        <v>488</v>
      </c>
      <c r="C955" s="355" t="s">
        <v>486</v>
      </c>
      <c r="D955" s="354" t="s">
        <v>298</v>
      </c>
      <c r="E955" s="354" t="s">
        <v>458</v>
      </c>
      <c r="F955" s="372" t="s">
        <v>462</v>
      </c>
      <c r="G955" s="346" t="s">
        <v>453</v>
      </c>
      <c r="H955" s="346" t="s">
        <v>447</v>
      </c>
      <c r="I955" s="345" t="s">
        <v>447</v>
      </c>
      <c r="J955" s="344"/>
      <c r="K955" s="345" t="s">
        <v>447</v>
      </c>
      <c r="L955" s="344"/>
      <c r="M955" s="345" t="s">
        <v>447</v>
      </c>
      <c r="N955" s="344"/>
      <c r="O955" s="345" t="s">
        <v>447</v>
      </c>
      <c r="P955" s="344"/>
    </row>
    <row r="956" spans="1:16" ht="15">
      <c r="A956" s="340"/>
      <c r="B956" s="352"/>
      <c r="C956" s="352"/>
      <c r="D956" s="351"/>
      <c r="E956" s="351"/>
      <c r="F956" s="372" t="s">
        <v>454</v>
      </c>
      <c r="G956" s="346" t="s">
        <v>453</v>
      </c>
      <c r="H956" s="346" t="s">
        <v>447</v>
      </c>
      <c r="I956" s="345" t="s">
        <v>447</v>
      </c>
      <c r="J956" s="344"/>
      <c r="K956" s="345" t="s">
        <v>447</v>
      </c>
      <c r="L956" s="344"/>
      <c r="M956" s="345" t="s">
        <v>447</v>
      </c>
      <c r="N956" s="344"/>
      <c r="O956" s="345" t="s">
        <v>447</v>
      </c>
      <c r="P956" s="344"/>
    </row>
    <row r="957" spans="1:16" ht="15">
      <c r="A957" s="340"/>
      <c r="B957" s="352"/>
      <c r="C957" s="352"/>
      <c r="D957" s="351"/>
      <c r="E957" s="351"/>
      <c r="F957" s="372" t="s">
        <v>462</v>
      </c>
      <c r="G957" s="346" t="s">
        <v>448</v>
      </c>
      <c r="H957" s="346" t="s">
        <v>447</v>
      </c>
      <c r="I957" s="345" t="s">
        <v>447</v>
      </c>
      <c r="J957" s="344"/>
      <c r="K957" s="345" t="s">
        <v>447</v>
      </c>
      <c r="L957" s="344"/>
      <c r="M957" s="345" t="s">
        <v>447</v>
      </c>
      <c r="N957" s="344"/>
      <c r="O957" s="345" t="s">
        <v>447</v>
      </c>
      <c r="P957" s="344"/>
    </row>
    <row r="958" spans="1:16" ht="15">
      <c r="A958" s="340"/>
      <c r="B958" s="349"/>
      <c r="C958" s="349"/>
      <c r="D958" s="348"/>
      <c r="E958" s="348"/>
      <c r="F958" s="372" t="s">
        <v>454</v>
      </c>
      <c r="G958" s="346" t="s">
        <v>448</v>
      </c>
      <c r="H958" s="346" t="s">
        <v>447</v>
      </c>
      <c r="I958" s="345" t="s">
        <v>447</v>
      </c>
      <c r="J958" s="344"/>
      <c r="K958" s="345" t="s">
        <v>447</v>
      </c>
      <c r="L958" s="344"/>
      <c r="M958" s="345" t="s">
        <v>447</v>
      </c>
      <c r="N958" s="344"/>
      <c r="O958" s="345" t="s">
        <v>447</v>
      </c>
      <c r="P958" s="344"/>
    </row>
    <row r="959" spans="1:16" ht="15">
      <c r="A959" s="340"/>
      <c r="B959" s="369" t="s">
        <v>487</v>
      </c>
      <c r="C959" s="369" t="s">
        <v>486</v>
      </c>
      <c r="D959" s="368" t="s">
        <v>485</v>
      </c>
      <c r="E959" s="368" t="s">
        <v>458</v>
      </c>
      <c r="F959" s="363" t="s">
        <v>462</v>
      </c>
      <c r="G959" s="363" t="s">
        <v>453</v>
      </c>
      <c r="H959" s="363" t="s">
        <v>447</v>
      </c>
      <c r="I959" s="362" t="s">
        <v>447</v>
      </c>
      <c r="J959" s="361"/>
      <c r="K959" s="362" t="s">
        <v>447</v>
      </c>
      <c r="L959" s="361"/>
      <c r="M959" s="362" t="s">
        <v>447</v>
      </c>
      <c r="N959" s="361"/>
      <c r="O959" s="362" t="s">
        <v>447</v>
      </c>
      <c r="P959" s="361"/>
    </row>
    <row r="960" spans="1:16" ht="15">
      <c r="A960" s="340"/>
      <c r="B960" s="367"/>
      <c r="C960" s="367"/>
      <c r="D960" s="366"/>
      <c r="E960" s="366"/>
      <c r="F960" s="363" t="s">
        <v>454</v>
      </c>
      <c r="G960" s="363" t="s">
        <v>453</v>
      </c>
      <c r="H960" s="363" t="s">
        <v>447</v>
      </c>
      <c r="I960" s="362" t="s">
        <v>447</v>
      </c>
      <c r="J960" s="361"/>
      <c r="K960" s="362" t="s">
        <v>447</v>
      </c>
      <c r="L960" s="361"/>
      <c r="M960" s="362" t="s">
        <v>447</v>
      </c>
      <c r="N960" s="361"/>
      <c r="O960" s="362" t="s">
        <v>447</v>
      </c>
      <c r="P960" s="361"/>
    </row>
    <row r="961" spans="1:16" ht="15">
      <c r="A961" s="340"/>
      <c r="B961" s="360" t="s">
        <v>484</v>
      </c>
      <c r="C961" s="360" t="s">
        <v>483</v>
      </c>
      <c r="D961" s="359" t="s">
        <v>482</v>
      </c>
      <c r="E961" s="359" t="s">
        <v>458</v>
      </c>
      <c r="F961" s="358" t="s">
        <v>458</v>
      </c>
      <c r="G961" s="346" t="s">
        <v>453</v>
      </c>
      <c r="H961" s="346" t="s">
        <v>447</v>
      </c>
      <c r="I961" s="357" t="s">
        <v>447</v>
      </c>
      <c r="J961" s="356"/>
      <c r="K961" s="357" t="s">
        <v>447</v>
      </c>
      <c r="L961" s="356"/>
      <c r="M961" s="357" t="s">
        <v>447</v>
      </c>
      <c r="N961" s="356"/>
      <c r="O961" s="357" t="s">
        <v>447</v>
      </c>
      <c r="P961" s="356"/>
    </row>
    <row r="962" spans="1:16" ht="15">
      <c r="A962" s="340"/>
      <c r="B962" s="360" t="s">
        <v>481</v>
      </c>
      <c r="C962" s="360" t="s">
        <v>475</v>
      </c>
      <c r="D962" s="359" t="s">
        <v>480</v>
      </c>
      <c r="E962" s="359" t="s">
        <v>458</v>
      </c>
      <c r="F962" s="358" t="s">
        <v>462</v>
      </c>
      <c r="G962" s="346" t="s">
        <v>453</v>
      </c>
      <c r="H962" s="346" t="s">
        <v>447</v>
      </c>
      <c r="I962" s="345" t="s">
        <v>447</v>
      </c>
      <c r="J962" s="344"/>
      <c r="K962" s="345" t="s">
        <v>447</v>
      </c>
      <c r="L962" s="344"/>
      <c r="M962" s="345" t="s">
        <v>447</v>
      </c>
      <c r="N962" s="344"/>
      <c r="O962" s="345" t="s">
        <v>447</v>
      </c>
      <c r="P962" s="344"/>
    </row>
    <row r="963" spans="1:16" ht="15">
      <c r="A963" s="340"/>
      <c r="B963" s="360" t="s">
        <v>479</v>
      </c>
      <c r="C963" s="360" t="s">
        <v>469</v>
      </c>
      <c r="D963" s="359" t="s">
        <v>478</v>
      </c>
      <c r="E963" s="359" t="s">
        <v>458</v>
      </c>
      <c r="F963" s="358" t="s">
        <v>454</v>
      </c>
      <c r="G963" s="346" t="s">
        <v>453</v>
      </c>
      <c r="H963" s="346" t="s">
        <v>447</v>
      </c>
      <c r="I963" s="345" t="s">
        <v>447</v>
      </c>
      <c r="J963" s="344"/>
      <c r="K963" s="345" t="s">
        <v>447</v>
      </c>
      <c r="L963" s="344"/>
      <c r="M963" s="345" t="s">
        <v>447</v>
      </c>
      <c r="N963" s="344"/>
      <c r="O963" s="345" t="s">
        <v>447</v>
      </c>
      <c r="P963" s="344"/>
    </row>
    <row r="964" spans="1:16" ht="15">
      <c r="A964" s="340"/>
      <c r="B964" s="360" t="s">
        <v>297</v>
      </c>
      <c r="C964" s="360" t="s">
        <v>477</v>
      </c>
      <c r="D964" s="359" t="s">
        <v>476</v>
      </c>
      <c r="E964" s="359" t="s">
        <v>458</v>
      </c>
      <c r="F964" s="358" t="s">
        <v>458</v>
      </c>
      <c r="G964" s="346" t="s">
        <v>453</v>
      </c>
      <c r="H964" s="346" t="s">
        <v>447</v>
      </c>
      <c r="I964" s="357" t="s">
        <v>447</v>
      </c>
      <c r="J964" s="356"/>
      <c r="K964" s="357" t="s">
        <v>447</v>
      </c>
      <c r="L964" s="356"/>
      <c r="M964" s="357" t="s">
        <v>447</v>
      </c>
      <c r="N964" s="356"/>
      <c r="O964" s="357" t="s">
        <v>447</v>
      </c>
      <c r="P964" s="356"/>
    </row>
    <row r="965" spans="1:16" ht="15">
      <c r="A965" s="340"/>
      <c r="B965" s="360" t="s">
        <v>296</v>
      </c>
      <c r="C965" s="360" t="s">
        <v>475</v>
      </c>
      <c r="D965" s="359" t="s">
        <v>474</v>
      </c>
      <c r="E965" s="359" t="s">
        <v>458</v>
      </c>
      <c r="F965" s="358" t="s">
        <v>458</v>
      </c>
      <c r="G965" s="346" t="s">
        <v>453</v>
      </c>
      <c r="H965" s="346" t="s">
        <v>447</v>
      </c>
      <c r="I965" s="357" t="s">
        <v>447</v>
      </c>
      <c r="J965" s="356"/>
      <c r="K965" s="357" t="s">
        <v>447</v>
      </c>
      <c r="L965" s="356"/>
      <c r="M965" s="357" t="s">
        <v>447</v>
      </c>
      <c r="N965" s="356"/>
      <c r="O965" s="357" t="s">
        <v>447</v>
      </c>
      <c r="P965" s="356"/>
    </row>
    <row r="966" spans="1:16" ht="15">
      <c r="A966" s="340"/>
      <c r="B966" s="355" t="s">
        <v>473</v>
      </c>
      <c r="C966" s="355" t="s">
        <v>471</v>
      </c>
      <c r="D966" s="354" t="s">
        <v>294</v>
      </c>
      <c r="E966" s="354" t="s">
        <v>458</v>
      </c>
      <c r="F966" s="353" t="s">
        <v>462</v>
      </c>
      <c r="G966" s="346" t="s">
        <v>453</v>
      </c>
      <c r="H966" s="346" t="s">
        <v>447</v>
      </c>
      <c r="I966" s="345" t="s">
        <v>447</v>
      </c>
      <c r="J966" s="344"/>
      <c r="K966" s="345" t="s">
        <v>447</v>
      </c>
      <c r="L966" s="344"/>
      <c r="M966" s="345" t="s">
        <v>447</v>
      </c>
      <c r="N966" s="344"/>
      <c r="O966" s="345" t="s">
        <v>447</v>
      </c>
      <c r="P966" s="344"/>
    </row>
    <row r="967" spans="1:16" ht="15">
      <c r="A967" s="340"/>
      <c r="B967" s="352"/>
      <c r="C967" s="352"/>
      <c r="D967" s="351"/>
      <c r="E967" s="351"/>
      <c r="F967" s="350"/>
      <c r="G967" s="346" t="s">
        <v>452</v>
      </c>
      <c r="H967" s="346" t="s">
        <v>447</v>
      </c>
      <c r="I967" s="345" t="s">
        <v>447</v>
      </c>
      <c r="J967" s="344"/>
      <c r="K967" s="345" t="s">
        <v>447</v>
      </c>
      <c r="L967" s="344"/>
      <c r="M967" s="345" t="s">
        <v>447</v>
      </c>
      <c r="N967" s="344"/>
      <c r="O967" s="345" t="s">
        <v>447</v>
      </c>
      <c r="P967" s="344"/>
    </row>
    <row r="968" spans="1:16" ht="15">
      <c r="A968" s="340"/>
      <c r="B968" s="352"/>
      <c r="C968" s="352"/>
      <c r="D968" s="351"/>
      <c r="E968" s="351"/>
      <c r="F968" s="350"/>
      <c r="G968" s="346" t="s">
        <v>451</v>
      </c>
      <c r="H968" s="346" t="s">
        <v>447</v>
      </c>
      <c r="I968" s="345" t="s">
        <v>447</v>
      </c>
      <c r="J968" s="344"/>
      <c r="K968" s="345" t="s">
        <v>447</v>
      </c>
      <c r="L968" s="344"/>
      <c r="M968" s="345" t="s">
        <v>447</v>
      </c>
      <c r="N968" s="344"/>
      <c r="O968" s="345" t="s">
        <v>447</v>
      </c>
      <c r="P968" s="344"/>
    </row>
    <row r="969" spans="1:16" ht="15">
      <c r="A969" s="340"/>
      <c r="B969" s="352"/>
      <c r="C969" s="352"/>
      <c r="D969" s="351"/>
      <c r="E969" s="351"/>
      <c r="F969" s="350"/>
      <c r="G969" s="346" t="s">
        <v>450</v>
      </c>
      <c r="H969" s="346" t="s">
        <v>447</v>
      </c>
      <c r="I969" s="345" t="s">
        <v>447</v>
      </c>
      <c r="J969" s="344"/>
      <c r="K969" s="345" t="s">
        <v>447</v>
      </c>
      <c r="L969" s="344"/>
      <c r="M969" s="345" t="s">
        <v>447</v>
      </c>
      <c r="N969" s="344"/>
      <c r="O969" s="345" t="s">
        <v>447</v>
      </c>
      <c r="P969" s="344"/>
    </row>
    <row r="970" spans="1:16" ht="15">
      <c r="A970" s="340"/>
      <c r="B970" s="352"/>
      <c r="C970" s="352"/>
      <c r="D970" s="351"/>
      <c r="E970" s="351"/>
      <c r="F970" s="350"/>
      <c r="G970" s="346" t="s">
        <v>449</v>
      </c>
      <c r="H970" s="346" t="s">
        <v>447</v>
      </c>
      <c r="I970" s="345" t="s">
        <v>447</v>
      </c>
      <c r="J970" s="344"/>
      <c r="K970" s="345" t="s">
        <v>447</v>
      </c>
      <c r="L970" s="344"/>
      <c r="M970" s="345" t="s">
        <v>447</v>
      </c>
      <c r="N970" s="344"/>
      <c r="O970" s="345" t="s">
        <v>447</v>
      </c>
      <c r="P970" s="344"/>
    </row>
    <row r="971" spans="1:16" ht="15">
      <c r="A971" s="340"/>
      <c r="B971" s="349"/>
      <c r="C971" s="349"/>
      <c r="D971" s="348"/>
      <c r="E971" s="348"/>
      <c r="F971" s="347"/>
      <c r="G971" s="346" t="s">
        <v>448</v>
      </c>
      <c r="H971" s="346" t="s">
        <v>447</v>
      </c>
      <c r="I971" s="345" t="s">
        <v>447</v>
      </c>
      <c r="J971" s="344"/>
      <c r="K971" s="345" t="s">
        <v>447</v>
      </c>
      <c r="L971" s="344"/>
      <c r="M971" s="345" t="s">
        <v>447</v>
      </c>
      <c r="N971" s="344"/>
      <c r="O971" s="345" t="s">
        <v>447</v>
      </c>
      <c r="P971" s="344"/>
    </row>
    <row r="972" spans="1:16" ht="15">
      <c r="A972" s="340"/>
      <c r="B972" s="365" t="s">
        <v>472</v>
      </c>
      <c r="C972" s="365" t="s">
        <v>471</v>
      </c>
      <c r="D972" s="364" t="s">
        <v>470</v>
      </c>
      <c r="E972" s="364" t="s">
        <v>458</v>
      </c>
      <c r="F972" s="364" t="s">
        <v>462</v>
      </c>
      <c r="G972" s="363" t="s">
        <v>453</v>
      </c>
      <c r="H972" s="363" t="s">
        <v>447</v>
      </c>
      <c r="I972" s="362" t="s">
        <v>447</v>
      </c>
      <c r="J972" s="361"/>
      <c r="K972" s="362" t="s">
        <v>447</v>
      </c>
      <c r="L972" s="361"/>
      <c r="M972" s="362" t="s">
        <v>447</v>
      </c>
      <c r="N972" s="361"/>
      <c r="O972" s="362" t="s">
        <v>447</v>
      </c>
      <c r="P972" s="361"/>
    </row>
    <row r="973" spans="1:16" ht="15">
      <c r="A973" s="340"/>
      <c r="B973" s="355" t="s">
        <v>293</v>
      </c>
      <c r="C973" s="355" t="s">
        <v>469</v>
      </c>
      <c r="D973" s="354" t="s">
        <v>468</v>
      </c>
      <c r="E973" s="354" t="s">
        <v>458</v>
      </c>
      <c r="F973" s="353" t="s">
        <v>454</v>
      </c>
      <c r="G973" s="346" t="s">
        <v>453</v>
      </c>
      <c r="H973" s="346" t="s">
        <v>447</v>
      </c>
      <c r="I973" s="345" t="s">
        <v>447</v>
      </c>
      <c r="J973" s="344"/>
      <c r="K973" s="345" t="s">
        <v>447</v>
      </c>
      <c r="L973" s="344"/>
      <c r="M973" s="345" t="s">
        <v>447</v>
      </c>
      <c r="N973" s="344"/>
      <c r="O973" s="345" t="s">
        <v>447</v>
      </c>
      <c r="P973" s="344"/>
    </row>
    <row r="974" spans="1:16" ht="15">
      <c r="A974" s="340"/>
      <c r="B974" s="352"/>
      <c r="C974" s="352"/>
      <c r="D974" s="351"/>
      <c r="E974" s="351"/>
      <c r="F974" s="350"/>
      <c r="G974" s="346" t="s">
        <v>452</v>
      </c>
      <c r="H974" s="346" t="s">
        <v>447</v>
      </c>
      <c r="I974" s="345" t="s">
        <v>447</v>
      </c>
      <c r="J974" s="344"/>
      <c r="K974" s="345" t="s">
        <v>447</v>
      </c>
      <c r="L974" s="344"/>
      <c r="M974" s="345" t="s">
        <v>447</v>
      </c>
      <c r="N974" s="344"/>
      <c r="O974" s="345" t="s">
        <v>447</v>
      </c>
      <c r="P974" s="344"/>
    </row>
    <row r="975" spans="1:16" ht="15">
      <c r="A975" s="340"/>
      <c r="B975" s="352"/>
      <c r="C975" s="352"/>
      <c r="D975" s="351"/>
      <c r="E975" s="351"/>
      <c r="F975" s="350"/>
      <c r="G975" s="346" t="s">
        <v>451</v>
      </c>
      <c r="H975" s="346" t="s">
        <v>447</v>
      </c>
      <c r="I975" s="345" t="s">
        <v>447</v>
      </c>
      <c r="J975" s="344"/>
      <c r="K975" s="345" t="s">
        <v>447</v>
      </c>
      <c r="L975" s="344"/>
      <c r="M975" s="345" t="s">
        <v>447</v>
      </c>
      <c r="N975" s="344"/>
      <c r="O975" s="345" t="s">
        <v>447</v>
      </c>
      <c r="P975" s="344"/>
    </row>
    <row r="976" spans="1:16" ht="15">
      <c r="A976" s="340"/>
      <c r="B976" s="352"/>
      <c r="C976" s="352"/>
      <c r="D976" s="351"/>
      <c r="E976" s="351"/>
      <c r="F976" s="350"/>
      <c r="G976" s="346" t="s">
        <v>450</v>
      </c>
      <c r="H976" s="346" t="s">
        <v>447</v>
      </c>
      <c r="I976" s="345" t="s">
        <v>447</v>
      </c>
      <c r="J976" s="344"/>
      <c r="K976" s="345" t="s">
        <v>447</v>
      </c>
      <c r="L976" s="344"/>
      <c r="M976" s="345" t="s">
        <v>447</v>
      </c>
      <c r="N976" s="344"/>
      <c r="O976" s="345" t="s">
        <v>447</v>
      </c>
      <c r="P976" s="344"/>
    </row>
    <row r="977" spans="1:16" ht="15">
      <c r="A977" s="340"/>
      <c r="B977" s="352"/>
      <c r="C977" s="352"/>
      <c r="D977" s="351"/>
      <c r="E977" s="351"/>
      <c r="F977" s="350"/>
      <c r="G977" s="346" t="s">
        <v>449</v>
      </c>
      <c r="H977" s="346" t="s">
        <v>447</v>
      </c>
      <c r="I977" s="345" t="s">
        <v>447</v>
      </c>
      <c r="J977" s="344"/>
      <c r="K977" s="345" t="s">
        <v>447</v>
      </c>
      <c r="L977" s="344"/>
      <c r="M977" s="345" t="s">
        <v>447</v>
      </c>
      <c r="N977" s="344"/>
      <c r="O977" s="345" t="s">
        <v>447</v>
      </c>
      <c r="P977" s="344"/>
    </row>
    <row r="978" spans="1:16" ht="15">
      <c r="A978" s="340"/>
      <c r="B978" s="349"/>
      <c r="C978" s="349"/>
      <c r="D978" s="348"/>
      <c r="E978" s="348"/>
      <c r="F978" s="347"/>
      <c r="G978" s="346" t="s">
        <v>448</v>
      </c>
      <c r="H978" s="346" t="s">
        <v>447</v>
      </c>
      <c r="I978" s="345" t="s">
        <v>447</v>
      </c>
      <c r="J978" s="344"/>
      <c r="K978" s="345" t="s">
        <v>447</v>
      </c>
      <c r="L978" s="344"/>
      <c r="M978" s="345" t="s">
        <v>447</v>
      </c>
      <c r="N978" s="344"/>
      <c r="O978" s="345" t="s">
        <v>447</v>
      </c>
      <c r="P978" s="344"/>
    </row>
    <row r="979" spans="1:16" ht="15">
      <c r="A979" s="340"/>
      <c r="B979" s="360" t="s">
        <v>467</v>
      </c>
      <c r="C979" s="360" t="s">
        <v>466</v>
      </c>
      <c r="D979" s="359" t="s">
        <v>465</v>
      </c>
      <c r="E979" s="359" t="s">
        <v>458</v>
      </c>
      <c r="F979" s="358" t="s">
        <v>458</v>
      </c>
      <c r="G979" s="346" t="s">
        <v>453</v>
      </c>
      <c r="H979" s="346" t="s">
        <v>447</v>
      </c>
      <c r="I979" s="357" t="s">
        <v>447</v>
      </c>
      <c r="J979" s="356"/>
      <c r="K979" s="357" t="s">
        <v>447</v>
      </c>
      <c r="L979" s="356"/>
      <c r="M979" s="357" t="s">
        <v>447</v>
      </c>
      <c r="N979" s="356"/>
      <c r="O979" s="357" t="s">
        <v>447</v>
      </c>
      <c r="P979" s="356"/>
    </row>
    <row r="980" spans="1:16" ht="15">
      <c r="A980" s="340"/>
      <c r="B980" s="355" t="s">
        <v>464</v>
      </c>
      <c r="C980" s="355" t="s">
        <v>456</v>
      </c>
      <c r="D980" s="354" t="s">
        <v>463</v>
      </c>
      <c r="E980" s="354">
        <v>2022</v>
      </c>
      <c r="F980" s="353" t="s">
        <v>462</v>
      </c>
      <c r="G980" s="346" t="s">
        <v>453</v>
      </c>
      <c r="H980" s="346" t="s">
        <v>447</v>
      </c>
      <c r="I980" s="345" t="s">
        <v>447</v>
      </c>
      <c r="J980" s="344"/>
      <c r="K980" s="345" t="s">
        <v>447</v>
      </c>
      <c r="L980" s="344"/>
      <c r="M980" s="345" t="s">
        <v>447</v>
      </c>
      <c r="N980" s="344"/>
      <c r="O980" s="345" t="s">
        <v>447</v>
      </c>
      <c r="P980" s="344"/>
    </row>
    <row r="981" spans="1:16" ht="15">
      <c r="A981" s="340"/>
      <c r="B981" s="352"/>
      <c r="C981" s="352"/>
      <c r="D981" s="351"/>
      <c r="E981" s="351"/>
      <c r="F981" s="350"/>
      <c r="G981" s="346" t="s">
        <v>452</v>
      </c>
      <c r="H981" s="346" t="s">
        <v>447</v>
      </c>
      <c r="I981" s="345" t="s">
        <v>447</v>
      </c>
      <c r="J981" s="344"/>
      <c r="K981" s="345" t="s">
        <v>447</v>
      </c>
      <c r="L981" s="344"/>
      <c r="M981" s="345" t="s">
        <v>447</v>
      </c>
      <c r="N981" s="344"/>
      <c r="O981" s="345" t="s">
        <v>447</v>
      </c>
      <c r="P981" s="344"/>
    </row>
    <row r="982" spans="1:16" ht="15">
      <c r="A982" s="340"/>
      <c r="B982" s="352"/>
      <c r="C982" s="352"/>
      <c r="D982" s="351"/>
      <c r="E982" s="351"/>
      <c r="F982" s="350"/>
      <c r="G982" s="346" t="s">
        <v>451</v>
      </c>
      <c r="H982" s="346" t="s">
        <v>447</v>
      </c>
      <c r="I982" s="345" t="s">
        <v>447</v>
      </c>
      <c r="J982" s="344"/>
      <c r="K982" s="345" t="s">
        <v>447</v>
      </c>
      <c r="L982" s="344"/>
      <c r="M982" s="345" t="s">
        <v>447</v>
      </c>
      <c r="N982" s="344"/>
      <c r="O982" s="345" t="s">
        <v>447</v>
      </c>
      <c r="P982" s="344"/>
    </row>
    <row r="983" spans="1:16" ht="15">
      <c r="A983" s="340"/>
      <c r="B983" s="352"/>
      <c r="C983" s="352"/>
      <c r="D983" s="351"/>
      <c r="E983" s="351"/>
      <c r="F983" s="350"/>
      <c r="G983" s="346" t="s">
        <v>450</v>
      </c>
      <c r="H983" s="346" t="s">
        <v>447</v>
      </c>
      <c r="I983" s="345" t="s">
        <v>447</v>
      </c>
      <c r="J983" s="344"/>
      <c r="K983" s="345" t="s">
        <v>447</v>
      </c>
      <c r="L983" s="344"/>
      <c r="M983" s="345" t="s">
        <v>447</v>
      </c>
      <c r="N983" s="344"/>
      <c r="O983" s="345" t="s">
        <v>447</v>
      </c>
      <c r="P983" s="344"/>
    </row>
    <row r="984" spans="1:16" ht="15">
      <c r="A984" s="340"/>
      <c r="B984" s="352"/>
      <c r="C984" s="352"/>
      <c r="D984" s="351"/>
      <c r="E984" s="351"/>
      <c r="F984" s="350"/>
      <c r="G984" s="346" t="s">
        <v>449</v>
      </c>
      <c r="H984" s="346" t="s">
        <v>447</v>
      </c>
      <c r="I984" s="345" t="s">
        <v>447</v>
      </c>
      <c r="J984" s="344"/>
      <c r="K984" s="345" t="s">
        <v>447</v>
      </c>
      <c r="L984" s="344"/>
      <c r="M984" s="345" t="s">
        <v>447</v>
      </c>
      <c r="N984" s="344"/>
      <c r="O984" s="345" t="s">
        <v>447</v>
      </c>
      <c r="P984" s="344"/>
    </row>
    <row r="985" spans="1:16" ht="15">
      <c r="A985" s="340"/>
      <c r="B985" s="349"/>
      <c r="C985" s="349"/>
      <c r="D985" s="348"/>
      <c r="E985" s="348"/>
      <c r="F985" s="347"/>
      <c r="G985" s="346" t="s">
        <v>448</v>
      </c>
      <c r="H985" s="346" t="s">
        <v>447</v>
      </c>
      <c r="I985" s="345" t="s">
        <v>447</v>
      </c>
      <c r="J985" s="344"/>
      <c r="K985" s="345" t="s">
        <v>447</v>
      </c>
      <c r="L985" s="344"/>
      <c r="M985" s="345" t="s">
        <v>447</v>
      </c>
      <c r="N985" s="344"/>
      <c r="O985" s="345" t="s">
        <v>447</v>
      </c>
      <c r="P985" s="344"/>
    </row>
    <row r="986" spans="1:16" ht="15">
      <c r="A986" s="340"/>
      <c r="B986" s="360" t="s">
        <v>461</v>
      </c>
      <c r="C986" s="360" t="s">
        <v>460</v>
      </c>
      <c r="D986" s="359" t="s">
        <v>459</v>
      </c>
      <c r="E986" s="359" t="s">
        <v>458</v>
      </c>
      <c r="F986" s="358" t="s">
        <v>458</v>
      </c>
      <c r="G986" s="346" t="s">
        <v>453</v>
      </c>
      <c r="H986" s="346" t="s">
        <v>447</v>
      </c>
      <c r="I986" s="357"/>
      <c r="J986" s="356"/>
      <c r="K986" s="357" t="s">
        <v>447</v>
      </c>
      <c r="L986" s="356"/>
      <c r="M986" s="357" t="s">
        <v>447</v>
      </c>
      <c r="N986" s="356"/>
      <c r="O986" s="357" t="s">
        <v>447</v>
      </c>
      <c r="P986" s="356"/>
    </row>
    <row r="987" spans="1:16" ht="15">
      <c r="A987" s="340"/>
      <c r="B987" s="355" t="s">
        <v>457</v>
      </c>
      <c r="C987" s="355" t="s">
        <v>456</v>
      </c>
      <c r="D987" s="354" t="s">
        <v>455</v>
      </c>
      <c r="E987" s="354">
        <v>2022</v>
      </c>
      <c r="F987" s="353" t="s">
        <v>454</v>
      </c>
      <c r="G987" s="346" t="s">
        <v>453</v>
      </c>
      <c r="H987" s="346" t="s">
        <v>447</v>
      </c>
      <c r="I987" s="345" t="s">
        <v>447</v>
      </c>
      <c r="J987" s="344"/>
      <c r="K987" s="345" t="s">
        <v>447</v>
      </c>
      <c r="L987" s="344"/>
      <c r="M987" s="345" t="s">
        <v>447</v>
      </c>
      <c r="N987" s="344"/>
      <c r="O987" s="345" t="s">
        <v>447</v>
      </c>
      <c r="P987" s="344"/>
    </row>
    <row r="988" spans="1:16" ht="15">
      <c r="A988" s="340"/>
      <c r="B988" s="352"/>
      <c r="C988" s="352"/>
      <c r="D988" s="351"/>
      <c r="E988" s="351"/>
      <c r="F988" s="350"/>
      <c r="G988" s="346" t="s">
        <v>452</v>
      </c>
      <c r="H988" s="346" t="s">
        <v>447</v>
      </c>
      <c r="I988" s="345" t="s">
        <v>447</v>
      </c>
      <c r="J988" s="344"/>
      <c r="K988" s="345" t="s">
        <v>447</v>
      </c>
      <c r="L988" s="344"/>
      <c r="M988" s="345" t="s">
        <v>447</v>
      </c>
      <c r="N988" s="344"/>
      <c r="O988" s="345" t="s">
        <v>447</v>
      </c>
      <c r="P988" s="344"/>
    </row>
    <row r="989" spans="1:16" ht="15">
      <c r="A989" s="340"/>
      <c r="B989" s="352"/>
      <c r="C989" s="352"/>
      <c r="D989" s="351"/>
      <c r="E989" s="351"/>
      <c r="F989" s="350"/>
      <c r="G989" s="346" t="s">
        <v>451</v>
      </c>
      <c r="H989" s="346" t="s">
        <v>447</v>
      </c>
      <c r="I989" s="345" t="s">
        <v>447</v>
      </c>
      <c r="J989" s="344"/>
      <c r="K989" s="345" t="s">
        <v>447</v>
      </c>
      <c r="L989" s="344"/>
      <c r="M989" s="345" t="s">
        <v>447</v>
      </c>
      <c r="N989" s="344"/>
      <c r="O989" s="345" t="s">
        <v>447</v>
      </c>
      <c r="P989" s="344"/>
    </row>
    <row r="990" spans="1:16" ht="15">
      <c r="A990" s="340"/>
      <c r="B990" s="352"/>
      <c r="C990" s="352"/>
      <c r="D990" s="351"/>
      <c r="E990" s="351"/>
      <c r="F990" s="350"/>
      <c r="G990" s="346" t="s">
        <v>450</v>
      </c>
      <c r="H990" s="346" t="s">
        <v>447</v>
      </c>
      <c r="I990" s="345" t="s">
        <v>447</v>
      </c>
      <c r="J990" s="344"/>
      <c r="K990" s="345" t="s">
        <v>447</v>
      </c>
      <c r="L990" s="344"/>
      <c r="M990" s="345" t="s">
        <v>447</v>
      </c>
      <c r="N990" s="344"/>
      <c r="O990" s="345" t="s">
        <v>447</v>
      </c>
      <c r="P990" s="344"/>
    </row>
    <row r="991" spans="1:16" ht="15">
      <c r="A991" s="340"/>
      <c r="B991" s="352"/>
      <c r="C991" s="352"/>
      <c r="D991" s="351"/>
      <c r="E991" s="351"/>
      <c r="F991" s="350"/>
      <c r="G991" s="346" t="s">
        <v>449</v>
      </c>
      <c r="H991" s="346" t="s">
        <v>447</v>
      </c>
      <c r="I991" s="345" t="s">
        <v>447</v>
      </c>
      <c r="J991" s="344"/>
      <c r="K991" s="345" t="s">
        <v>447</v>
      </c>
      <c r="L991" s="344"/>
      <c r="M991" s="345" t="s">
        <v>447</v>
      </c>
      <c r="N991" s="344"/>
      <c r="O991" s="345" t="s">
        <v>447</v>
      </c>
      <c r="P991" s="344"/>
    </row>
    <row r="992" spans="1:16" ht="15">
      <c r="A992" s="340"/>
      <c r="B992" s="349"/>
      <c r="C992" s="349"/>
      <c r="D992" s="348"/>
      <c r="E992" s="348"/>
      <c r="F992" s="347"/>
      <c r="G992" s="346" t="s">
        <v>448</v>
      </c>
      <c r="H992" s="346" t="s">
        <v>447</v>
      </c>
      <c r="I992" s="345" t="s">
        <v>447</v>
      </c>
      <c r="J992" s="344"/>
      <c r="K992" s="345" t="s">
        <v>447</v>
      </c>
      <c r="L992" s="344"/>
      <c r="M992" s="345" t="s">
        <v>447</v>
      </c>
      <c r="N992" s="344"/>
      <c r="O992" s="345" t="s">
        <v>447</v>
      </c>
      <c r="P992" s="344"/>
    </row>
    <row r="995" spans="1:16" ht="15">
      <c r="A995" s="340"/>
      <c r="B995" s="392" t="s">
        <v>532</v>
      </c>
      <c r="C995" s="391"/>
      <c r="D995" s="391"/>
      <c r="E995" s="391"/>
      <c r="F995" s="391"/>
      <c r="G995" s="340"/>
      <c r="I995" s="340"/>
      <c r="J995" s="340"/>
      <c r="K995" s="340"/>
      <c r="L995" s="340"/>
      <c r="M995" s="340"/>
      <c r="N995" s="340"/>
      <c r="O995" s="340"/>
      <c r="P995" s="340"/>
    </row>
    <row r="996" spans="1:16" ht="15">
      <c r="A996" s="340"/>
      <c r="B996" s="390" t="s">
        <v>531</v>
      </c>
      <c r="C996" s="390" t="s">
        <v>263</v>
      </c>
      <c r="D996" s="390" t="s">
        <v>530</v>
      </c>
      <c r="E996" s="390" t="s">
        <v>529</v>
      </c>
      <c r="F996" s="390" t="s">
        <v>335</v>
      </c>
      <c r="G996" s="390" t="s">
        <v>528</v>
      </c>
      <c r="H996" s="389" t="s">
        <v>527</v>
      </c>
      <c r="I996" s="385" t="s">
        <v>526</v>
      </c>
      <c r="J996" s="388"/>
      <c r="K996" s="388"/>
      <c r="L996" s="388"/>
      <c r="M996" s="388"/>
      <c r="N996" s="388"/>
      <c r="O996" s="388"/>
      <c r="P996" s="384"/>
    </row>
    <row r="997" spans="1:16" ht="15">
      <c r="A997" s="340"/>
      <c r="B997" s="387"/>
      <c r="C997" s="387"/>
      <c r="D997" s="387"/>
      <c r="E997" s="387"/>
      <c r="F997" s="387"/>
      <c r="G997" s="387"/>
      <c r="H997" s="386"/>
      <c r="I997" s="385" t="s">
        <v>525</v>
      </c>
      <c r="J997" s="384"/>
      <c r="K997" s="385" t="s">
        <v>524</v>
      </c>
      <c r="L997" s="384"/>
      <c r="M997" s="385" t="s">
        <v>523</v>
      </c>
      <c r="N997" s="384"/>
      <c r="O997" s="383" t="s">
        <v>328</v>
      </c>
      <c r="P997" s="382"/>
    </row>
    <row r="998" spans="1:16" ht="15">
      <c r="A998" s="340"/>
      <c r="B998" s="381"/>
      <c r="C998" s="381"/>
      <c r="D998" s="381"/>
      <c r="E998" s="381"/>
      <c r="F998" s="381"/>
      <c r="G998" s="381"/>
      <c r="H998" s="380"/>
      <c r="I998" s="379" t="s">
        <v>522</v>
      </c>
      <c r="J998" s="378"/>
      <c r="K998" s="379" t="s">
        <v>521</v>
      </c>
      <c r="L998" s="378"/>
      <c r="M998" s="379" t="s">
        <v>520</v>
      </c>
      <c r="N998" s="378"/>
      <c r="O998" s="377"/>
      <c r="P998" s="376"/>
    </row>
    <row r="999" spans="1:16" ht="15">
      <c r="A999" s="340"/>
      <c r="B999" s="375" t="s">
        <v>515</v>
      </c>
      <c r="C999" s="375" t="s">
        <v>291</v>
      </c>
      <c r="D999" s="375" t="s">
        <v>284</v>
      </c>
      <c r="E999" s="375" t="s">
        <v>519</v>
      </c>
      <c r="F999" s="375" t="s">
        <v>518</v>
      </c>
      <c r="G999" s="375" t="s">
        <v>517</v>
      </c>
      <c r="H999" s="375" t="s">
        <v>516</v>
      </c>
      <c r="I999" s="374" t="s">
        <v>367</v>
      </c>
      <c r="J999" s="373"/>
      <c r="K999" s="374" t="s">
        <v>366</v>
      </c>
      <c r="L999" s="373"/>
      <c r="M999" s="374" t="s">
        <v>365</v>
      </c>
      <c r="N999" s="373"/>
      <c r="O999" s="374" t="s">
        <v>364</v>
      </c>
      <c r="P999" s="373"/>
    </row>
    <row r="1000" spans="1:16" ht="15">
      <c r="A1000" s="340"/>
      <c r="B1000" s="360" t="s">
        <v>515</v>
      </c>
      <c r="C1000" s="360" t="s">
        <v>327</v>
      </c>
      <c r="D1000" s="359" t="s">
        <v>514</v>
      </c>
      <c r="E1000" s="359" t="s">
        <v>458</v>
      </c>
      <c r="F1000" s="359" t="s">
        <v>458</v>
      </c>
      <c r="G1000" s="346" t="s">
        <v>453</v>
      </c>
      <c r="H1000" s="346" t="s">
        <v>447</v>
      </c>
      <c r="I1000" s="357" t="s">
        <v>447</v>
      </c>
      <c r="J1000" s="356"/>
      <c r="K1000" s="357" t="s">
        <v>447</v>
      </c>
      <c r="L1000" s="356"/>
      <c r="M1000" s="357" t="s">
        <v>447</v>
      </c>
      <c r="N1000" s="356"/>
      <c r="O1000" s="357" t="s">
        <v>447</v>
      </c>
      <c r="P1000" s="356"/>
    </row>
    <row r="1001" spans="1:16" ht="15" customHeight="1">
      <c r="A1001" s="340"/>
      <c r="B1001" s="355" t="s">
        <v>326</v>
      </c>
      <c r="C1001" s="355" t="s">
        <v>513</v>
      </c>
      <c r="D1001" s="354" t="s">
        <v>512</v>
      </c>
      <c r="E1001" s="354" t="s">
        <v>458</v>
      </c>
      <c r="F1001" s="346" t="s">
        <v>462</v>
      </c>
      <c r="G1001" s="346" t="s">
        <v>453</v>
      </c>
      <c r="H1001" s="346" t="s">
        <v>447</v>
      </c>
      <c r="I1001" s="371" t="s">
        <v>447</v>
      </c>
      <c r="J1001" s="370"/>
      <c r="K1001" s="371" t="s">
        <v>447</v>
      </c>
      <c r="L1001" s="370"/>
      <c r="M1001" s="371" t="s">
        <v>447</v>
      </c>
      <c r="N1001" s="370"/>
      <c r="O1001" s="371" t="s">
        <v>447</v>
      </c>
      <c r="P1001" s="370"/>
    </row>
    <row r="1002" spans="1:16" ht="15">
      <c r="A1002" s="340"/>
      <c r="B1002" s="349"/>
      <c r="C1002" s="349"/>
      <c r="D1002" s="348"/>
      <c r="E1002" s="348"/>
      <c r="F1002" s="346" t="s">
        <v>454</v>
      </c>
      <c r="G1002" s="346" t="s">
        <v>453</v>
      </c>
      <c r="H1002" s="346" t="s">
        <v>447</v>
      </c>
      <c r="I1002" s="371" t="s">
        <v>447</v>
      </c>
      <c r="J1002" s="370"/>
      <c r="K1002" s="371" t="s">
        <v>447</v>
      </c>
      <c r="L1002" s="370"/>
      <c r="M1002" s="371" t="s">
        <v>447</v>
      </c>
      <c r="N1002" s="370"/>
      <c r="O1002" s="371" t="s">
        <v>447</v>
      </c>
      <c r="P1002" s="370"/>
    </row>
    <row r="1003" spans="1:16" ht="15">
      <c r="A1003" s="340"/>
      <c r="B1003" s="355" t="s">
        <v>324</v>
      </c>
      <c r="C1003" s="355" t="s">
        <v>511</v>
      </c>
      <c r="D1003" s="354" t="s">
        <v>510</v>
      </c>
      <c r="E1003" s="354" t="s">
        <v>458</v>
      </c>
      <c r="F1003" s="346" t="s">
        <v>462</v>
      </c>
      <c r="G1003" s="346" t="s">
        <v>453</v>
      </c>
      <c r="H1003" s="346" t="s">
        <v>447</v>
      </c>
      <c r="I1003" s="371" t="s">
        <v>447</v>
      </c>
      <c r="J1003" s="370"/>
      <c r="K1003" s="371" t="s">
        <v>447</v>
      </c>
      <c r="L1003" s="370"/>
      <c r="M1003" s="371" t="s">
        <v>447</v>
      </c>
      <c r="N1003" s="370"/>
      <c r="O1003" s="371" t="s">
        <v>447</v>
      </c>
      <c r="P1003" s="370"/>
    </row>
    <row r="1004" spans="1:16" ht="15" customHeight="1">
      <c r="A1004" s="340"/>
      <c r="B1004" s="349"/>
      <c r="C1004" s="349"/>
      <c r="D1004" s="348"/>
      <c r="E1004" s="348"/>
      <c r="F1004" s="346" t="s">
        <v>454</v>
      </c>
      <c r="G1004" s="346" t="s">
        <v>453</v>
      </c>
      <c r="H1004" s="346" t="s">
        <v>447</v>
      </c>
      <c r="I1004" s="371" t="s">
        <v>447</v>
      </c>
      <c r="J1004" s="370"/>
      <c r="K1004" s="371" t="s">
        <v>447</v>
      </c>
      <c r="L1004" s="370"/>
      <c r="M1004" s="371" t="s">
        <v>447</v>
      </c>
      <c r="N1004" s="370"/>
      <c r="O1004" s="371" t="s">
        <v>447</v>
      </c>
      <c r="P1004" s="370"/>
    </row>
    <row r="1005" spans="1:16" ht="15">
      <c r="A1005" s="340"/>
      <c r="B1005" s="355" t="s">
        <v>322</v>
      </c>
      <c r="C1005" s="355" t="s">
        <v>509</v>
      </c>
      <c r="D1005" s="354" t="s">
        <v>508</v>
      </c>
      <c r="E1005" s="354" t="s">
        <v>458</v>
      </c>
      <c r="F1005" s="346" t="s">
        <v>462</v>
      </c>
      <c r="G1005" s="346" t="s">
        <v>453</v>
      </c>
      <c r="H1005" s="346" t="s">
        <v>447</v>
      </c>
      <c r="I1005" s="357" t="s">
        <v>447</v>
      </c>
      <c r="J1005" s="356"/>
      <c r="K1005" s="357" t="s">
        <v>447</v>
      </c>
      <c r="L1005" s="356"/>
      <c r="M1005" s="357" t="s">
        <v>447</v>
      </c>
      <c r="N1005" s="356"/>
      <c r="O1005" s="357" t="s">
        <v>447</v>
      </c>
      <c r="P1005" s="356"/>
    </row>
    <row r="1006" spans="1:16" ht="15">
      <c r="A1006" s="340"/>
      <c r="B1006" s="349"/>
      <c r="C1006" s="349"/>
      <c r="D1006" s="348"/>
      <c r="E1006" s="348"/>
      <c r="F1006" s="372" t="s">
        <v>454</v>
      </c>
      <c r="G1006" s="346" t="s">
        <v>453</v>
      </c>
      <c r="H1006" s="346" t="s">
        <v>447</v>
      </c>
      <c r="I1006" s="357" t="s">
        <v>447</v>
      </c>
      <c r="J1006" s="356"/>
      <c r="K1006" s="357" t="s">
        <v>447</v>
      </c>
      <c r="L1006" s="356"/>
      <c r="M1006" s="357" t="s">
        <v>447</v>
      </c>
      <c r="N1006" s="356"/>
      <c r="O1006" s="357" t="s">
        <v>447</v>
      </c>
      <c r="P1006" s="356"/>
    </row>
    <row r="1007" spans="1:16" ht="15">
      <c r="A1007" s="340"/>
      <c r="B1007" s="360" t="s">
        <v>320</v>
      </c>
      <c r="C1007" s="360" t="s">
        <v>507</v>
      </c>
      <c r="D1007" s="359" t="s">
        <v>506</v>
      </c>
      <c r="E1007" s="359" t="s">
        <v>458</v>
      </c>
      <c r="F1007" s="359" t="s">
        <v>458</v>
      </c>
      <c r="G1007" s="346" t="s">
        <v>453</v>
      </c>
      <c r="H1007" s="346" t="s">
        <v>447</v>
      </c>
      <c r="I1007" s="357" t="s">
        <v>447</v>
      </c>
      <c r="J1007" s="356"/>
      <c r="K1007" s="357" t="s">
        <v>447</v>
      </c>
      <c r="L1007" s="356"/>
      <c r="M1007" s="357" t="s">
        <v>447</v>
      </c>
      <c r="N1007" s="356"/>
      <c r="O1007" s="357" t="s">
        <v>447</v>
      </c>
      <c r="P1007" s="356"/>
    </row>
    <row r="1008" spans="1:16" ht="15">
      <c r="A1008" s="340"/>
      <c r="B1008" s="354" t="s">
        <v>318</v>
      </c>
      <c r="C1008" s="355" t="s">
        <v>486</v>
      </c>
      <c r="D1008" s="354" t="s">
        <v>314</v>
      </c>
      <c r="E1008" s="354" t="s">
        <v>458</v>
      </c>
      <c r="F1008" s="353" t="s">
        <v>462</v>
      </c>
      <c r="G1008" s="346" t="s">
        <v>453</v>
      </c>
      <c r="H1008" s="346" t="s">
        <v>447</v>
      </c>
      <c r="I1008" s="345" t="s">
        <v>447</v>
      </c>
      <c r="J1008" s="344"/>
      <c r="K1008" s="345" t="s">
        <v>447</v>
      </c>
      <c r="L1008" s="344"/>
      <c r="M1008" s="345" t="s">
        <v>447</v>
      </c>
      <c r="N1008" s="344"/>
      <c r="O1008" s="345" t="s">
        <v>447</v>
      </c>
      <c r="P1008" s="344"/>
    </row>
    <row r="1009" spans="1:16" ht="15">
      <c r="A1009" s="340"/>
      <c r="B1009" s="351"/>
      <c r="C1009" s="352"/>
      <c r="D1009" s="351"/>
      <c r="E1009" s="351"/>
      <c r="F1009" s="350"/>
      <c r="G1009" s="346" t="s">
        <v>452</v>
      </c>
      <c r="H1009" s="346" t="s">
        <v>447</v>
      </c>
      <c r="I1009" s="345" t="s">
        <v>447</v>
      </c>
      <c r="J1009" s="344"/>
      <c r="K1009" s="345" t="s">
        <v>447</v>
      </c>
      <c r="L1009" s="344"/>
      <c r="M1009" s="345" t="s">
        <v>447</v>
      </c>
      <c r="N1009" s="344"/>
      <c r="O1009" s="345" t="s">
        <v>447</v>
      </c>
      <c r="P1009" s="344"/>
    </row>
    <row r="1010" spans="1:16" ht="15">
      <c r="A1010" s="340"/>
      <c r="B1010" s="351"/>
      <c r="C1010" s="352"/>
      <c r="D1010" s="351"/>
      <c r="E1010" s="351"/>
      <c r="F1010" s="350"/>
      <c r="G1010" s="346" t="s">
        <v>451</v>
      </c>
      <c r="H1010" s="346" t="s">
        <v>447</v>
      </c>
      <c r="I1010" s="345" t="s">
        <v>447</v>
      </c>
      <c r="J1010" s="344"/>
      <c r="K1010" s="345" t="s">
        <v>447</v>
      </c>
      <c r="L1010" s="344"/>
      <c r="M1010" s="345" t="s">
        <v>447</v>
      </c>
      <c r="N1010" s="344"/>
      <c r="O1010" s="345" t="s">
        <v>447</v>
      </c>
      <c r="P1010" s="344"/>
    </row>
    <row r="1011" spans="1:16" ht="15">
      <c r="A1011" s="340"/>
      <c r="B1011" s="351"/>
      <c r="C1011" s="352"/>
      <c r="D1011" s="351"/>
      <c r="E1011" s="351"/>
      <c r="F1011" s="350"/>
      <c r="G1011" s="346" t="s">
        <v>450</v>
      </c>
      <c r="H1011" s="346" t="s">
        <v>447</v>
      </c>
      <c r="I1011" s="345" t="s">
        <v>447</v>
      </c>
      <c r="J1011" s="344"/>
      <c r="K1011" s="345" t="s">
        <v>447</v>
      </c>
      <c r="L1011" s="344"/>
      <c r="M1011" s="345" t="s">
        <v>447</v>
      </c>
      <c r="N1011" s="344"/>
      <c r="O1011" s="345" t="s">
        <v>447</v>
      </c>
      <c r="P1011" s="344"/>
    </row>
    <row r="1012" spans="1:16" ht="15">
      <c r="A1012" s="340"/>
      <c r="B1012" s="351"/>
      <c r="C1012" s="352"/>
      <c r="D1012" s="351"/>
      <c r="E1012" s="351"/>
      <c r="F1012" s="350"/>
      <c r="G1012" s="346" t="s">
        <v>449</v>
      </c>
      <c r="H1012" s="346" t="s">
        <v>447</v>
      </c>
      <c r="I1012" s="345" t="s">
        <v>447</v>
      </c>
      <c r="J1012" s="344"/>
      <c r="K1012" s="345" t="s">
        <v>447</v>
      </c>
      <c r="L1012" s="344"/>
      <c r="M1012" s="345" t="s">
        <v>447</v>
      </c>
      <c r="N1012" s="344"/>
      <c r="O1012" s="345" t="s">
        <v>447</v>
      </c>
      <c r="P1012" s="344"/>
    </row>
    <row r="1013" spans="1:16" ht="15">
      <c r="A1013" s="340"/>
      <c r="B1013" s="348"/>
      <c r="C1013" s="349"/>
      <c r="D1013" s="348"/>
      <c r="E1013" s="348"/>
      <c r="F1013" s="347"/>
      <c r="G1013" s="346" t="s">
        <v>448</v>
      </c>
      <c r="H1013" s="346" t="s">
        <v>447</v>
      </c>
      <c r="I1013" s="345" t="s">
        <v>447</v>
      </c>
      <c r="J1013" s="344"/>
      <c r="K1013" s="345" t="s">
        <v>447</v>
      </c>
      <c r="L1013" s="344"/>
      <c r="M1013" s="345" t="s">
        <v>447</v>
      </c>
      <c r="N1013" s="344"/>
      <c r="O1013" s="345" t="s">
        <v>447</v>
      </c>
      <c r="P1013" s="344"/>
    </row>
    <row r="1014" spans="1:16" ht="15">
      <c r="A1014" s="340"/>
      <c r="B1014" s="365" t="s">
        <v>317</v>
      </c>
      <c r="C1014" s="365" t="s">
        <v>486</v>
      </c>
      <c r="D1014" s="364" t="s">
        <v>505</v>
      </c>
      <c r="E1014" s="364" t="s">
        <v>458</v>
      </c>
      <c r="F1014" s="364" t="s">
        <v>462</v>
      </c>
      <c r="G1014" s="363" t="s">
        <v>453</v>
      </c>
      <c r="H1014" s="363" t="s">
        <v>447</v>
      </c>
      <c r="I1014" s="362" t="s">
        <v>447</v>
      </c>
      <c r="J1014" s="361"/>
      <c r="K1014" s="362" t="s">
        <v>447</v>
      </c>
      <c r="L1014" s="361"/>
      <c r="M1014" s="362" t="s">
        <v>447</v>
      </c>
      <c r="N1014" s="361"/>
      <c r="O1014" s="362" t="s">
        <v>447</v>
      </c>
      <c r="P1014" s="361"/>
    </row>
    <row r="1015" spans="1:16" ht="15">
      <c r="A1015" s="340"/>
      <c r="B1015" s="354" t="s">
        <v>313</v>
      </c>
      <c r="C1015" s="354" t="s">
        <v>504</v>
      </c>
      <c r="D1015" s="354" t="s">
        <v>503</v>
      </c>
      <c r="E1015" s="354" t="s">
        <v>458</v>
      </c>
      <c r="F1015" s="353" t="s">
        <v>454</v>
      </c>
      <c r="G1015" s="346" t="s">
        <v>453</v>
      </c>
      <c r="H1015" s="346" t="s">
        <v>447</v>
      </c>
      <c r="I1015" s="345" t="s">
        <v>447</v>
      </c>
      <c r="J1015" s="344"/>
      <c r="K1015" s="345" t="s">
        <v>447</v>
      </c>
      <c r="L1015" s="344"/>
      <c r="M1015" s="345" t="s">
        <v>447</v>
      </c>
      <c r="N1015" s="344"/>
      <c r="O1015" s="345" t="s">
        <v>447</v>
      </c>
      <c r="P1015" s="344"/>
    </row>
    <row r="1016" spans="1:16" ht="15">
      <c r="A1016" s="340"/>
      <c r="B1016" s="351"/>
      <c r="C1016" s="351"/>
      <c r="D1016" s="351"/>
      <c r="E1016" s="351"/>
      <c r="F1016" s="350"/>
      <c r="G1016" s="346" t="s">
        <v>452</v>
      </c>
      <c r="H1016" s="346" t="s">
        <v>447</v>
      </c>
      <c r="I1016" s="345" t="s">
        <v>447</v>
      </c>
      <c r="J1016" s="344"/>
      <c r="K1016" s="345" t="s">
        <v>447</v>
      </c>
      <c r="L1016" s="344"/>
      <c r="M1016" s="345" t="s">
        <v>447</v>
      </c>
      <c r="N1016" s="344"/>
      <c r="O1016" s="345" t="s">
        <v>447</v>
      </c>
      <c r="P1016" s="344"/>
    </row>
    <row r="1017" spans="1:16" ht="15">
      <c r="A1017" s="340"/>
      <c r="B1017" s="351"/>
      <c r="C1017" s="351"/>
      <c r="D1017" s="351"/>
      <c r="E1017" s="351"/>
      <c r="F1017" s="350"/>
      <c r="G1017" s="346" t="s">
        <v>451</v>
      </c>
      <c r="H1017" s="346" t="s">
        <v>447</v>
      </c>
      <c r="I1017" s="345" t="s">
        <v>447</v>
      </c>
      <c r="J1017" s="344"/>
      <c r="K1017" s="345" t="s">
        <v>447</v>
      </c>
      <c r="L1017" s="344"/>
      <c r="M1017" s="345" t="s">
        <v>447</v>
      </c>
      <c r="N1017" s="344"/>
      <c r="O1017" s="345" t="s">
        <v>447</v>
      </c>
      <c r="P1017" s="344"/>
    </row>
    <row r="1018" spans="1:16" ht="15">
      <c r="A1018" s="340"/>
      <c r="B1018" s="351"/>
      <c r="C1018" s="351"/>
      <c r="D1018" s="351"/>
      <c r="E1018" s="351"/>
      <c r="F1018" s="350"/>
      <c r="G1018" s="346" t="s">
        <v>450</v>
      </c>
      <c r="H1018" s="346" t="s">
        <v>447</v>
      </c>
      <c r="I1018" s="345" t="s">
        <v>447</v>
      </c>
      <c r="J1018" s="344"/>
      <c r="K1018" s="345" t="s">
        <v>447</v>
      </c>
      <c r="L1018" s="344"/>
      <c r="M1018" s="345" t="s">
        <v>447</v>
      </c>
      <c r="N1018" s="344"/>
      <c r="O1018" s="345" t="s">
        <v>447</v>
      </c>
      <c r="P1018" s="344"/>
    </row>
    <row r="1019" spans="1:16" ht="15">
      <c r="A1019" s="340"/>
      <c r="B1019" s="351"/>
      <c r="C1019" s="351"/>
      <c r="D1019" s="351"/>
      <c r="E1019" s="351"/>
      <c r="F1019" s="350"/>
      <c r="G1019" s="346" t="s">
        <v>449</v>
      </c>
      <c r="H1019" s="346" t="s">
        <v>447</v>
      </c>
      <c r="I1019" s="345" t="s">
        <v>447</v>
      </c>
      <c r="J1019" s="344"/>
      <c r="K1019" s="345" t="s">
        <v>447</v>
      </c>
      <c r="L1019" s="344"/>
      <c r="M1019" s="345" t="s">
        <v>447</v>
      </c>
      <c r="N1019" s="344"/>
      <c r="O1019" s="345" t="s">
        <v>447</v>
      </c>
      <c r="P1019" s="344"/>
    </row>
    <row r="1020" spans="1:16" ht="15">
      <c r="A1020" s="340"/>
      <c r="B1020" s="348"/>
      <c r="C1020" s="348"/>
      <c r="D1020" s="348"/>
      <c r="E1020" s="348"/>
      <c r="F1020" s="347"/>
      <c r="G1020" s="346" t="s">
        <v>448</v>
      </c>
      <c r="H1020" s="346" t="s">
        <v>447</v>
      </c>
      <c r="I1020" s="345" t="s">
        <v>447</v>
      </c>
      <c r="J1020" s="344"/>
      <c r="K1020" s="345" t="s">
        <v>447</v>
      </c>
      <c r="L1020" s="344"/>
      <c r="M1020" s="345" t="s">
        <v>447</v>
      </c>
      <c r="N1020" s="344"/>
      <c r="O1020" s="345" t="s">
        <v>447</v>
      </c>
      <c r="P1020" s="344"/>
    </row>
    <row r="1021" spans="1:16" ht="15">
      <c r="A1021" s="340"/>
      <c r="B1021" s="360" t="s">
        <v>308</v>
      </c>
      <c r="C1021" s="360" t="s">
        <v>502</v>
      </c>
      <c r="D1021" s="359" t="s">
        <v>501</v>
      </c>
      <c r="E1021" s="359" t="s">
        <v>458</v>
      </c>
      <c r="F1021" s="358" t="s">
        <v>458</v>
      </c>
      <c r="G1021" s="346" t="s">
        <v>453</v>
      </c>
      <c r="H1021" s="346" t="s">
        <v>447</v>
      </c>
      <c r="I1021" s="357" t="s">
        <v>447</v>
      </c>
      <c r="J1021" s="356"/>
      <c r="K1021" s="357" t="s">
        <v>447</v>
      </c>
      <c r="L1021" s="356"/>
      <c r="M1021" s="357" t="s">
        <v>447</v>
      </c>
      <c r="N1021" s="356"/>
      <c r="O1021" s="357" t="s">
        <v>447</v>
      </c>
      <c r="P1021" s="356"/>
    </row>
    <row r="1022" spans="1:16" ht="15">
      <c r="A1022" s="340"/>
      <c r="B1022" s="360" t="s">
        <v>306</v>
      </c>
      <c r="C1022" s="360" t="s">
        <v>500</v>
      </c>
      <c r="D1022" s="359" t="s">
        <v>499</v>
      </c>
      <c r="E1022" s="359" t="s">
        <v>458</v>
      </c>
      <c r="F1022" s="358" t="s">
        <v>458</v>
      </c>
      <c r="G1022" s="346" t="s">
        <v>453</v>
      </c>
      <c r="H1022" s="346" t="s">
        <v>447</v>
      </c>
      <c r="I1022" s="357" t="s">
        <v>447</v>
      </c>
      <c r="J1022" s="356"/>
      <c r="K1022" s="357" t="s">
        <v>447</v>
      </c>
      <c r="L1022" s="356"/>
      <c r="M1022" s="357" t="s">
        <v>447</v>
      </c>
      <c r="N1022" s="356"/>
      <c r="O1022" s="357" t="s">
        <v>447</v>
      </c>
      <c r="P1022" s="356"/>
    </row>
    <row r="1023" spans="1:16" ht="15">
      <c r="A1023" s="340"/>
      <c r="B1023" s="355" t="s">
        <v>305</v>
      </c>
      <c r="C1023" s="355" t="s">
        <v>475</v>
      </c>
      <c r="D1023" s="354" t="s">
        <v>498</v>
      </c>
      <c r="E1023" s="354" t="s">
        <v>458</v>
      </c>
      <c r="F1023" s="353" t="s">
        <v>462</v>
      </c>
      <c r="G1023" s="346" t="s">
        <v>453</v>
      </c>
      <c r="H1023" s="346" t="s">
        <v>447</v>
      </c>
      <c r="I1023" s="345" t="s">
        <v>447</v>
      </c>
      <c r="J1023" s="344"/>
      <c r="K1023" s="345" t="s">
        <v>447</v>
      </c>
      <c r="L1023" s="344"/>
      <c r="M1023" s="345" t="s">
        <v>447</v>
      </c>
      <c r="N1023" s="344"/>
      <c r="O1023" s="345" t="s">
        <v>447</v>
      </c>
      <c r="P1023" s="344"/>
    </row>
    <row r="1024" spans="1:16" ht="15">
      <c r="A1024" s="340"/>
      <c r="B1024" s="352"/>
      <c r="C1024" s="352"/>
      <c r="D1024" s="351"/>
      <c r="E1024" s="351"/>
      <c r="F1024" s="350"/>
      <c r="G1024" s="346" t="s">
        <v>452</v>
      </c>
      <c r="H1024" s="346" t="s">
        <v>447</v>
      </c>
      <c r="I1024" s="345" t="s">
        <v>447</v>
      </c>
      <c r="J1024" s="344"/>
      <c r="K1024" s="345" t="s">
        <v>447</v>
      </c>
      <c r="L1024" s="344"/>
      <c r="M1024" s="345" t="s">
        <v>447</v>
      </c>
      <c r="N1024" s="344"/>
      <c r="O1024" s="345" t="s">
        <v>447</v>
      </c>
      <c r="P1024" s="344"/>
    </row>
    <row r="1025" spans="1:16" ht="15">
      <c r="A1025" s="340"/>
      <c r="B1025" s="352"/>
      <c r="C1025" s="352"/>
      <c r="D1025" s="351"/>
      <c r="E1025" s="351"/>
      <c r="F1025" s="350"/>
      <c r="G1025" s="346" t="s">
        <v>451</v>
      </c>
      <c r="H1025" s="346" t="s">
        <v>447</v>
      </c>
      <c r="I1025" s="345" t="s">
        <v>447</v>
      </c>
      <c r="J1025" s="344"/>
      <c r="K1025" s="345" t="s">
        <v>447</v>
      </c>
      <c r="L1025" s="344"/>
      <c r="M1025" s="345" t="s">
        <v>447</v>
      </c>
      <c r="N1025" s="344"/>
      <c r="O1025" s="345" t="s">
        <v>447</v>
      </c>
      <c r="P1025" s="344"/>
    </row>
    <row r="1026" spans="1:16" ht="15">
      <c r="A1026" s="340"/>
      <c r="B1026" s="352"/>
      <c r="C1026" s="352"/>
      <c r="D1026" s="351"/>
      <c r="E1026" s="351"/>
      <c r="F1026" s="350"/>
      <c r="G1026" s="346" t="s">
        <v>450</v>
      </c>
      <c r="H1026" s="346" t="s">
        <v>447</v>
      </c>
      <c r="I1026" s="345" t="s">
        <v>447</v>
      </c>
      <c r="J1026" s="344"/>
      <c r="K1026" s="345" t="s">
        <v>447</v>
      </c>
      <c r="L1026" s="344"/>
      <c r="M1026" s="345" t="s">
        <v>447</v>
      </c>
      <c r="N1026" s="344"/>
      <c r="O1026" s="345" t="s">
        <v>447</v>
      </c>
      <c r="P1026" s="344"/>
    </row>
    <row r="1027" spans="1:16" ht="15">
      <c r="A1027" s="340"/>
      <c r="B1027" s="349"/>
      <c r="C1027" s="349"/>
      <c r="D1027" s="348"/>
      <c r="E1027" s="348"/>
      <c r="F1027" s="347"/>
      <c r="G1027" s="346" t="s">
        <v>449</v>
      </c>
      <c r="H1027" s="346" t="s">
        <v>447</v>
      </c>
      <c r="I1027" s="345" t="s">
        <v>447</v>
      </c>
      <c r="J1027" s="344"/>
      <c r="K1027" s="345" t="s">
        <v>447</v>
      </c>
      <c r="L1027" s="344"/>
      <c r="M1027" s="345" t="s">
        <v>447</v>
      </c>
      <c r="N1027" s="344"/>
      <c r="O1027" s="345" t="s">
        <v>447</v>
      </c>
      <c r="P1027" s="344"/>
    </row>
    <row r="1028" spans="1:16" ht="15">
      <c r="A1028" s="340"/>
      <c r="B1028" s="355" t="s">
        <v>304</v>
      </c>
      <c r="C1028" s="355" t="s">
        <v>469</v>
      </c>
      <c r="D1028" s="354" t="s">
        <v>497</v>
      </c>
      <c r="E1028" s="354" t="s">
        <v>458</v>
      </c>
      <c r="F1028" s="353" t="s">
        <v>454</v>
      </c>
      <c r="G1028" s="346" t="s">
        <v>453</v>
      </c>
      <c r="H1028" s="346" t="s">
        <v>447</v>
      </c>
      <c r="I1028" s="345" t="s">
        <v>447</v>
      </c>
      <c r="J1028" s="344"/>
      <c r="K1028" s="345" t="s">
        <v>447</v>
      </c>
      <c r="L1028" s="344"/>
      <c r="M1028" s="345" t="s">
        <v>447</v>
      </c>
      <c r="N1028" s="344"/>
      <c r="O1028" s="345" t="s">
        <v>447</v>
      </c>
      <c r="P1028" s="344"/>
    </row>
    <row r="1029" spans="1:16" ht="15">
      <c r="A1029" s="340"/>
      <c r="B1029" s="352"/>
      <c r="C1029" s="352"/>
      <c r="D1029" s="351"/>
      <c r="E1029" s="351"/>
      <c r="F1029" s="350"/>
      <c r="G1029" s="346" t="s">
        <v>452</v>
      </c>
      <c r="H1029" s="346" t="s">
        <v>447</v>
      </c>
      <c r="I1029" s="345" t="s">
        <v>447</v>
      </c>
      <c r="J1029" s="344"/>
      <c r="K1029" s="345" t="s">
        <v>447</v>
      </c>
      <c r="L1029" s="344"/>
      <c r="M1029" s="345" t="s">
        <v>447</v>
      </c>
      <c r="N1029" s="344"/>
      <c r="O1029" s="345" t="s">
        <v>447</v>
      </c>
      <c r="P1029" s="344"/>
    </row>
    <row r="1030" spans="1:16" ht="15">
      <c r="A1030" s="340"/>
      <c r="B1030" s="352"/>
      <c r="C1030" s="352"/>
      <c r="D1030" s="351"/>
      <c r="E1030" s="351"/>
      <c r="F1030" s="350"/>
      <c r="G1030" s="346" t="s">
        <v>451</v>
      </c>
      <c r="H1030" s="346" t="s">
        <v>447</v>
      </c>
      <c r="I1030" s="345" t="s">
        <v>447</v>
      </c>
      <c r="J1030" s="344"/>
      <c r="K1030" s="345" t="s">
        <v>447</v>
      </c>
      <c r="L1030" s="344"/>
      <c r="M1030" s="345" t="s">
        <v>447</v>
      </c>
      <c r="N1030" s="344"/>
      <c r="O1030" s="345" t="s">
        <v>447</v>
      </c>
      <c r="P1030" s="344"/>
    </row>
    <row r="1031" spans="1:16" ht="15">
      <c r="A1031" s="340"/>
      <c r="B1031" s="352"/>
      <c r="C1031" s="352"/>
      <c r="D1031" s="351"/>
      <c r="E1031" s="351"/>
      <c r="F1031" s="350"/>
      <c r="G1031" s="346" t="s">
        <v>450</v>
      </c>
      <c r="H1031" s="346" t="s">
        <v>447</v>
      </c>
      <c r="I1031" s="345" t="s">
        <v>447</v>
      </c>
      <c r="J1031" s="344"/>
      <c r="K1031" s="345" t="s">
        <v>447</v>
      </c>
      <c r="L1031" s="344"/>
      <c r="M1031" s="345" t="s">
        <v>447</v>
      </c>
      <c r="N1031" s="344"/>
      <c r="O1031" s="345" t="s">
        <v>447</v>
      </c>
      <c r="P1031" s="344"/>
    </row>
    <row r="1032" spans="1:16" ht="15">
      <c r="A1032" s="340"/>
      <c r="B1032" s="349"/>
      <c r="C1032" s="349"/>
      <c r="D1032" s="348"/>
      <c r="E1032" s="348"/>
      <c r="F1032" s="347"/>
      <c r="G1032" s="346" t="s">
        <v>449</v>
      </c>
      <c r="H1032" s="346" t="s">
        <v>447</v>
      </c>
      <c r="I1032" s="345" t="s">
        <v>447</v>
      </c>
      <c r="J1032" s="344"/>
      <c r="K1032" s="345" t="s">
        <v>447</v>
      </c>
      <c r="L1032" s="344"/>
      <c r="M1032" s="345" t="s">
        <v>447</v>
      </c>
      <c r="N1032" s="344"/>
      <c r="O1032" s="345" t="s">
        <v>447</v>
      </c>
      <c r="P1032" s="344"/>
    </row>
    <row r="1033" spans="1:16" ht="15">
      <c r="A1033" s="340"/>
      <c r="B1033" s="360" t="s">
        <v>303</v>
      </c>
      <c r="C1033" s="360" t="s">
        <v>496</v>
      </c>
      <c r="D1033" s="359" t="s">
        <v>495</v>
      </c>
      <c r="E1033" s="359" t="s">
        <v>458</v>
      </c>
      <c r="F1033" s="358" t="s">
        <v>458</v>
      </c>
      <c r="G1033" s="346" t="s">
        <v>453</v>
      </c>
      <c r="H1033" s="346" t="s">
        <v>447</v>
      </c>
      <c r="I1033" s="357" t="s">
        <v>447</v>
      </c>
      <c r="J1033" s="356"/>
      <c r="K1033" s="357" t="s">
        <v>447</v>
      </c>
      <c r="L1033" s="356"/>
      <c r="M1033" s="357" t="s">
        <v>447</v>
      </c>
      <c r="N1033" s="356"/>
      <c r="O1033" s="357" t="s">
        <v>447</v>
      </c>
      <c r="P1033" s="356"/>
    </row>
    <row r="1034" spans="1:16" ht="15">
      <c r="A1034" s="340"/>
      <c r="B1034" s="360" t="s">
        <v>302</v>
      </c>
      <c r="C1034" s="360" t="s">
        <v>494</v>
      </c>
      <c r="D1034" s="359" t="s">
        <v>493</v>
      </c>
      <c r="E1034" s="359" t="s">
        <v>458</v>
      </c>
      <c r="F1034" s="358" t="s">
        <v>458</v>
      </c>
      <c r="G1034" s="346" t="s">
        <v>453</v>
      </c>
      <c r="H1034" s="346" t="s">
        <v>447</v>
      </c>
      <c r="I1034" s="357" t="s">
        <v>447</v>
      </c>
      <c r="J1034" s="356"/>
      <c r="K1034" s="357" t="s">
        <v>447</v>
      </c>
      <c r="L1034" s="356"/>
      <c r="M1034" s="357" t="s">
        <v>447</v>
      </c>
      <c r="N1034" s="356"/>
      <c r="O1034" s="357" t="s">
        <v>447</v>
      </c>
      <c r="P1034" s="356"/>
    </row>
    <row r="1035" spans="1:16" ht="15">
      <c r="A1035" s="340"/>
      <c r="B1035" s="355" t="s">
        <v>492</v>
      </c>
      <c r="C1035" s="355" t="s">
        <v>471</v>
      </c>
      <c r="D1035" s="354" t="s">
        <v>301</v>
      </c>
      <c r="E1035" s="354" t="s">
        <v>458</v>
      </c>
      <c r="F1035" s="353" t="s">
        <v>462</v>
      </c>
      <c r="G1035" s="346" t="s">
        <v>453</v>
      </c>
      <c r="H1035" s="346" t="s">
        <v>447</v>
      </c>
      <c r="I1035" s="345" t="s">
        <v>447</v>
      </c>
      <c r="J1035" s="344"/>
      <c r="K1035" s="345" t="s">
        <v>447</v>
      </c>
      <c r="L1035" s="344"/>
      <c r="M1035" s="345" t="s">
        <v>447</v>
      </c>
      <c r="N1035" s="344"/>
      <c r="O1035" s="345" t="s">
        <v>447</v>
      </c>
      <c r="P1035" s="344"/>
    </row>
    <row r="1036" spans="1:16" ht="15">
      <c r="A1036" s="340"/>
      <c r="B1036" s="352"/>
      <c r="C1036" s="352"/>
      <c r="D1036" s="351"/>
      <c r="E1036" s="351"/>
      <c r="F1036" s="350"/>
      <c r="G1036" s="346" t="s">
        <v>451</v>
      </c>
      <c r="H1036" s="346" t="s">
        <v>447</v>
      </c>
      <c r="I1036" s="345" t="s">
        <v>447</v>
      </c>
      <c r="J1036" s="344"/>
      <c r="K1036" s="345" t="s">
        <v>447</v>
      </c>
      <c r="L1036" s="344"/>
      <c r="M1036" s="345" t="s">
        <v>447</v>
      </c>
      <c r="N1036" s="344"/>
      <c r="O1036" s="345" t="s">
        <v>447</v>
      </c>
      <c r="P1036" s="344"/>
    </row>
    <row r="1037" spans="1:16" ht="15">
      <c r="A1037" s="340"/>
      <c r="B1037" s="352"/>
      <c r="C1037" s="352"/>
      <c r="D1037" s="351"/>
      <c r="E1037" s="351"/>
      <c r="F1037" s="350"/>
      <c r="G1037" s="346" t="s">
        <v>450</v>
      </c>
      <c r="H1037" s="346" t="s">
        <v>447</v>
      </c>
      <c r="I1037" s="345" t="s">
        <v>447</v>
      </c>
      <c r="J1037" s="344"/>
      <c r="K1037" s="345" t="s">
        <v>447</v>
      </c>
      <c r="L1037" s="344"/>
      <c r="M1037" s="345" t="s">
        <v>447</v>
      </c>
      <c r="N1037" s="344"/>
      <c r="O1037" s="345" t="s">
        <v>447</v>
      </c>
      <c r="P1037" s="344"/>
    </row>
    <row r="1038" spans="1:16" ht="15">
      <c r="A1038" s="340"/>
      <c r="B1038" s="349"/>
      <c r="C1038" s="349"/>
      <c r="D1038" s="348"/>
      <c r="E1038" s="348"/>
      <c r="F1038" s="347"/>
      <c r="G1038" s="346" t="s">
        <v>449</v>
      </c>
      <c r="H1038" s="346" t="s">
        <v>447</v>
      </c>
      <c r="I1038" s="345" t="s">
        <v>447</v>
      </c>
      <c r="J1038" s="344"/>
      <c r="K1038" s="345" t="s">
        <v>447</v>
      </c>
      <c r="L1038" s="344"/>
      <c r="M1038" s="345" t="s">
        <v>447</v>
      </c>
      <c r="N1038" s="344"/>
      <c r="O1038" s="345" t="s">
        <v>447</v>
      </c>
      <c r="P1038" s="344"/>
    </row>
    <row r="1039" spans="1:16" ht="15">
      <c r="A1039" s="340"/>
      <c r="B1039" s="355" t="s">
        <v>300</v>
      </c>
      <c r="C1039" s="355" t="s">
        <v>469</v>
      </c>
      <c r="D1039" s="354" t="s">
        <v>491</v>
      </c>
      <c r="E1039" s="354" t="s">
        <v>458</v>
      </c>
      <c r="F1039" s="353" t="s">
        <v>454</v>
      </c>
      <c r="G1039" s="346" t="s">
        <v>453</v>
      </c>
      <c r="H1039" s="346" t="s">
        <v>447</v>
      </c>
      <c r="I1039" s="345" t="s">
        <v>447</v>
      </c>
      <c r="J1039" s="344"/>
      <c r="K1039" s="345" t="s">
        <v>447</v>
      </c>
      <c r="L1039" s="344"/>
      <c r="M1039" s="345" t="s">
        <v>447</v>
      </c>
      <c r="N1039" s="344"/>
      <c r="O1039" s="345" t="s">
        <v>447</v>
      </c>
      <c r="P1039" s="344"/>
    </row>
    <row r="1040" spans="1:16" ht="15">
      <c r="A1040" s="340"/>
      <c r="B1040" s="352"/>
      <c r="C1040" s="352"/>
      <c r="D1040" s="351"/>
      <c r="E1040" s="351"/>
      <c r="F1040" s="350"/>
      <c r="G1040" s="346" t="s">
        <v>451</v>
      </c>
      <c r="H1040" s="346" t="s">
        <v>447</v>
      </c>
      <c r="I1040" s="345" t="s">
        <v>447</v>
      </c>
      <c r="J1040" s="344"/>
      <c r="K1040" s="345" t="s">
        <v>447</v>
      </c>
      <c r="L1040" s="344"/>
      <c r="M1040" s="345" t="s">
        <v>447</v>
      </c>
      <c r="N1040" s="344"/>
      <c r="O1040" s="345" t="s">
        <v>447</v>
      </c>
      <c r="P1040" s="344"/>
    </row>
    <row r="1041" spans="1:16" ht="15">
      <c r="A1041" s="340"/>
      <c r="B1041" s="352"/>
      <c r="C1041" s="352"/>
      <c r="D1041" s="351"/>
      <c r="E1041" s="351"/>
      <c r="F1041" s="350"/>
      <c r="G1041" s="346" t="s">
        <v>450</v>
      </c>
      <c r="H1041" s="346" t="s">
        <v>447</v>
      </c>
      <c r="I1041" s="345" t="s">
        <v>447</v>
      </c>
      <c r="J1041" s="344"/>
      <c r="K1041" s="345" t="s">
        <v>447</v>
      </c>
      <c r="L1041" s="344"/>
      <c r="M1041" s="345" t="s">
        <v>447</v>
      </c>
      <c r="N1041" s="344"/>
      <c r="O1041" s="345" t="s">
        <v>447</v>
      </c>
      <c r="P1041" s="344"/>
    </row>
    <row r="1042" spans="1:16" ht="15">
      <c r="A1042" s="340"/>
      <c r="B1042" s="349"/>
      <c r="C1042" s="349"/>
      <c r="D1042" s="348"/>
      <c r="E1042" s="348"/>
      <c r="F1042" s="347"/>
      <c r="G1042" s="346" t="s">
        <v>449</v>
      </c>
      <c r="H1042" s="346" t="s">
        <v>447</v>
      </c>
      <c r="I1042" s="345" t="s">
        <v>447</v>
      </c>
      <c r="J1042" s="344"/>
      <c r="K1042" s="345" t="s">
        <v>447</v>
      </c>
      <c r="L1042" s="344"/>
      <c r="M1042" s="345" t="s">
        <v>447</v>
      </c>
      <c r="N1042" s="344"/>
      <c r="O1042" s="345" t="s">
        <v>447</v>
      </c>
      <c r="P1042" s="344"/>
    </row>
    <row r="1043" spans="1:16" ht="15">
      <c r="A1043" s="340"/>
      <c r="B1043" s="355" t="s">
        <v>299</v>
      </c>
      <c r="C1043" s="355" t="s">
        <v>490</v>
      </c>
      <c r="D1043" s="354" t="s">
        <v>489</v>
      </c>
      <c r="E1043" s="354" t="s">
        <v>458</v>
      </c>
      <c r="F1043" s="372" t="s">
        <v>462</v>
      </c>
      <c r="G1043" s="346" t="s">
        <v>453</v>
      </c>
      <c r="H1043" s="346" t="s">
        <v>447</v>
      </c>
      <c r="I1043" s="357" t="s">
        <v>447</v>
      </c>
      <c r="J1043" s="356"/>
      <c r="K1043" s="357" t="s">
        <v>447</v>
      </c>
      <c r="L1043" s="356"/>
      <c r="M1043" s="357" t="s">
        <v>447</v>
      </c>
      <c r="N1043" s="356"/>
      <c r="O1043" s="357" t="s">
        <v>447</v>
      </c>
      <c r="P1043" s="356"/>
    </row>
    <row r="1044" spans="1:16" ht="15">
      <c r="A1044" s="340"/>
      <c r="B1044" s="349"/>
      <c r="C1044" s="349"/>
      <c r="D1044" s="348"/>
      <c r="E1044" s="348"/>
      <c r="F1044" s="372" t="s">
        <v>454</v>
      </c>
      <c r="G1044" s="346" t="s">
        <v>453</v>
      </c>
      <c r="H1044" s="346" t="s">
        <v>447</v>
      </c>
      <c r="I1044" s="357" t="s">
        <v>447</v>
      </c>
      <c r="J1044" s="356"/>
      <c r="K1044" s="357" t="s">
        <v>447</v>
      </c>
      <c r="L1044" s="356"/>
      <c r="M1044" s="357" t="s">
        <v>447</v>
      </c>
      <c r="N1044" s="356"/>
      <c r="O1044" s="357" t="s">
        <v>447</v>
      </c>
      <c r="P1044" s="356"/>
    </row>
    <row r="1045" spans="1:16" ht="15">
      <c r="A1045" s="340"/>
      <c r="B1045" s="355" t="s">
        <v>488</v>
      </c>
      <c r="C1045" s="355" t="s">
        <v>486</v>
      </c>
      <c r="D1045" s="354" t="s">
        <v>298</v>
      </c>
      <c r="E1045" s="354" t="s">
        <v>458</v>
      </c>
      <c r="F1045" s="372" t="s">
        <v>462</v>
      </c>
      <c r="G1045" s="346" t="s">
        <v>453</v>
      </c>
      <c r="H1045" s="346" t="s">
        <v>447</v>
      </c>
      <c r="I1045" s="371" t="s">
        <v>447</v>
      </c>
      <c r="J1045" s="370"/>
      <c r="K1045" s="371" t="s">
        <v>447</v>
      </c>
      <c r="L1045" s="370"/>
      <c r="M1045" s="371" t="s">
        <v>447</v>
      </c>
      <c r="N1045" s="370"/>
      <c r="O1045" s="371" t="s">
        <v>447</v>
      </c>
      <c r="P1045" s="370"/>
    </row>
    <row r="1046" spans="1:16" ht="15">
      <c r="A1046" s="340"/>
      <c r="B1046" s="352"/>
      <c r="C1046" s="352"/>
      <c r="D1046" s="351"/>
      <c r="E1046" s="351"/>
      <c r="F1046" s="372" t="s">
        <v>454</v>
      </c>
      <c r="G1046" s="346" t="s">
        <v>453</v>
      </c>
      <c r="H1046" s="346" t="s">
        <v>447</v>
      </c>
      <c r="I1046" s="371" t="s">
        <v>447</v>
      </c>
      <c r="J1046" s="370"/>
      <c r="K1046" s="371" t="s">
        <v>447</v>
      </c>
      <c r="L1046" s="370"/>
      <c r="M1046" s="371" t="s">
        <v>447</v>
      </c>
      <c r="N1046" s="370"/>
      <c r="O1046" s="371" t="s">
        <v>447</v>
      </c>
      <c r="P1046" s="370"/>
    </row>
    <row r="1047" spans="1:16" ht="15">
      <c r="A1047" s="340"/>
      <c r="B1047" s="352"/>
      <c r="C1047" s="352"/>
      <c r="D1047" s="351"/>
      <c r="E1047" s="351"/>
      <c r="F1047" s="372" t="s">
        <v>462</v>
      </c>
      <c r="G1047" s="346" t="s">
        <v>448</v>
      </c>
      <c r="H1047" s="346" t="s">
        <v>447</v>
      </c>
      <c r="I1047" s="371" t="s">
        <v>447</v>
      </c>
      <c r="J1047" s="370"/>
      <c r="K1047" s="371" t="s">
        <v>447</v>
      </c>
      <c r="L1047" s="370"/>
      <c r="M1047" s="371" t="s">
        <v>447</v>
      </c>
      <c r="N1047" s="370"/>
      <c r="O1047" s="371" t="s">
        <v>447</v>
      </c>
      <c r="P1047" s="370"/>
    </row>
    <row r="1048" spans="1:16" ht="15">
      <c r="A1048" s="340"/>
      <c r="B1048" s="349"/>
      <c r="C1048" s="349"/>
      <c r="D1048" s="348"/>
      <c r="E1048" s="348"/>
      <c r="F1048" s="372" t="s">
        <v>454</v>
      </c>
      <c r="G1048" s="346" t="s">
        <v>448</v>
      </c>
      <c r="H1048" s="346" t="s">
        <v>447</v>
      </c>
      <c r="I1048" s="371" t="s">
        <v>447</v>
      </c>
      <c r="J1048" s="370"/>
      <c r="K1048" s="371" t="s">
        <v>447</v>
      </c>
      <c r="L1048" s="370"/>
      <c r="M1048" s="371" t="s">
        <v>447</v>
      </c>
      <c r="N1048" s="370"/>
      <c r="O1048" s="371" t="s">
        <v>447</v>
      </c>
      <c r="P1048" s="370"/>
    </row>
    <row r="1049" spans="1:16" ht="15">
      <c r="A1049" s="340"/>
      <c r="B1049" s="369" t="s">
        <v>487</v>
      </c>
      <c r="C1049" s="369" t="s">
        <v>486</v>
      </c>
      <c r="D1049" s="368" t="s">
        <v>485</v>
      </c>
      <c r="E1049" s="368" t="s">
        <v>458</v>
      </c>
      <c r="F1049" s="363" t="s">
        <v>462</v>
      </c>
      <c r="G1049" s="363" t="s">
        <v>453</v>
      </c>
      <c r="H1049" s="363" t="s">
        <v>447</v>
      </c>
      <c r="I1049" s="362" t="s">
        <v>447</v>
      </c>
      <c r="J1049" s="361"/>
      <c r="K1049" s="362" t="s">
        <v>447</v>
      </c>
      <c r="L1049" s="361"/>
      <c r="M1049" s="362" t="s">
        <v>447</v>
      </c>
      <c r="N1049" s="361"/>
      <c r="O1049" s="362" t="s">
        <v>447</v>
      </c>
      <c r="P1049" s="361"/>
    </row>
    <row r="1050" spans="1:16" ht="15">
      <c r="A1050" s="340"/>
      <c r="B1050" s="367"/>
      <c r="C1050" s="367"/>
      <c r="D1050" s="366"/>
      <c r="E1050" s="366"/>
      <c r="F1050" s="363" t="s">
        <v>454</v>
      </c>
      <c r="G1050" s="363" t="s">
        <v>453</v>
      </c>
      <c r="H1050" s="363" t="s">
        <v>447</v>
      </c>
      <c r="I1050" s="362" t="s">
        <v>447</v>
      </c>
      <c r="J1050" s="361"/>
      <c r="K1050" s="362" t="s">
        <v>447</v>
      </c>
      <c r="L1050" s="361"/>
      <c r="M1050" s="362" t="s">
        <v>447</v>
      </c>
      <c r="N1050" s="361"/>
      <c r="O1050" s="362" t="s">
        <v>447</v>
      </c>
      <c r="P1050" s="361"/>
    </row>
    <row r="1051" spans="1:16" ht="15">
      <c r="A1051" s="340"/>
      <c r="B1051" s="360" t="s">
        <v>484</v>
      </c>
      <c r="C1051" s="360" t="s">
        <v>483</v>
      </c>
      <c r="D1051" s="359" t="s">
        <v>482</v>
      </c>
      <c r="E1051" s="359" t="s">
        <v>458</v>
      </c>
      <c r="F1051" s="358" t="s">
        <v>458</v>
      </c>
      <c r="G1051" s="346" t="s">
        <v>453</v>
      </c>
      <c r="H1051" s="346" t="s">
        <v>447</v>
      </c>
      <c r="I1051" s="357" t="s">
        <v>447</v>
      </c>
      <c r="J1051" s="356"/>
      <c r="K1051" s="357" t="s">
        <v>447</v>
      </c>
      <c r="L1051" s="356"/>
      <c r="M1051" s="357" t="s">
        <v>447</v>
      </c>
      <c r="N1051" s="356"/>
      <c r="O1051" s="357" t="s">
        <v>447</v>
      </c>
      <c r="P1051" s="356"/>
    </row>
    <row r="1052" spans="1:16" ht="15">
      <c r="A1052" s="340"/>
      <c r="B1052" s="360" t="s">
        <v>481</v>
      </c>
      <c r="C1052" s="360" t="s">
        <v>475</v>
      </c>
      <c r="D1052" s="359" t="s">
        <v>480</v>
      </c>
      <c r="E1052" s="359" t="s">
        <v>458</v>
      </c>
      <c r="F1052" s="358" t="s">
        <v>462</v>
      </c>
      <c r="G1052" s="346" t="s">
        <v>453</v>
      </c>
      <c r="H1052" s="346" t="s">
        <v>447</v>
      </c>
      <c r="I1052" s="345" t="s">
        <v>447</v>
      </c>
      <c r="J1052" s="344"/>
      <c r="K1052" s="345" t="s">
        <v>447</v>
      </c>
      <c r="L1052" s="344"/>
      <c r="M1052" s="345" t="s">
        <v>447</v>
      </c>
      <c r="N1052" s="344"/>
      <c r="O1052" s="345" t="s">
        <v>447</v>
      </c>
      <c r="P1052" s="344"/>
    </row>
    <row r="1053" spans="1:16" ht="15">
      <c r="A1053" s="340"/>
      <c r="B1053" s="360" t="s">
        <v>479</v>
      </c>
      <c r="C1053" s="360" t="s">
        <v>469</v>
      </c>
      <c r="D1053" s="359" t="s">
        <v>478</v>
      </c>
      <c r="E1053" s="359" t="s">
        <v>458</v>
      </c>
      <c r="F1053" s="358" t="s">
        <v>454</v>
      </c>
      <c r="G1053" s="346" t="s">
        <v>453</v>
      </c>
      <c r="H1053" s="346" t="s">
        <v>447</v>
      </c>
      <c r="I1053" s="345" t="s">
        <v>447</v>
      </c>
      <c r="J1053" s="344"/>
      <c r="K1053" s="345" t="s">
        <v>447</v>
      </c>
      <c r="L1053" s="344"/>
      <c r="M1053" s="345" t="s">
        <v>447</v>
      </c>
      <c r="N1053" s="344"/>
      <c r="O1053" s="345" t="s">
        <v>447</v>
      </c>
      <c r="P1053" s="344"/>
    </row>
    <row r="1054" spans="1:16" ht="15">
      <c r="A1054" s="340"/>
      <c r="B1054" s="360" t="s">
        <v>297</v>
      </c>
      <c r="C1054" s="360" t="s">
        <v>477</v>
      </c>
      <c r="D1054" s="359" t="s">
        <v>476</v>
      </c>
      <c r="E1054" s="359" t="s">
        <v>458</v>
      </c>
      <c r="F1054" s="358" t="s">
        <v>458</v>
      </c>
      <c r="G1054" s="346" t="s">
        <v>453</v>
      </c>
      <c r="H1054" s="346" t="s">
        <v>447</v>
      </c>
      <c r="I1054" s="357" t="s">
        <v>447</v>
      </c>
      <c r="J1054" s="356"/>
      <c r="K1054" s="357" t="s">
        <v>447</v>
      </c>
      <c r="L1054" s="356"/>
      <c r="M1054" s="357" t="s">
        <v>447</v>
      </c>
      <c r="N1054" s="356"/>
      <c r="O1054" s="357" t="s">
        <v>447</v>
      </c>
      <c r="P1054" s="356"/>
    </row>
    <row r="1055" spans="1:16" ht="15">
      <c r="A1055" s="340"/>
      <c r="B1055" s="360" t="s">
        <v>296</v>
      </c>
      <c r="C1055" s="360" t="s">
        <v>475</v>
      </c>
      <c r="D1055" s="359" t="s">
        <v>474</v>
      </c>
      <c r="E1055" s="359" t="s">
        <v>458</v>
      </c>
      <c r="F1055" s="358" t="s">
        <v>458</v>
      </c>
      <c r="G1055" s="346" t="s">
        <v>453</v>
      </c>
      <c r="H1055" s="346" t="s">
        <v>447</v>
      </c>
      <c r="I1055" s="357" t="s">
        <v>447</v>
      </c>
      <c r="J1055" s="356"/>
      <c r="K1055" s="357" t="s">
        <v>447</v>
      </c>
      <c r="L1055" s="356"/>
      <c r="M1055" s="357" t="s">
        <v>447</v>
      </c>
      <c r="N1055" s="356"/>
      <c r="O1055" s="357" t="s">
        <v>447</v>
      </c>
      <c r="P1055" s="356"/>
    </row>
    <row r="1056" spans="1:16" ht="15">
      <c r="A1056" s="340"/>
      <c r="B1056" s="355" t="s">
        <v>473</v>
      </c>
      <c r="C1056" s="355" t="s">
        <v>471</v>
      </c>
      <c r="D1056" s="354" t="s">
        <v>294</v>
      </c>
      <c r="E1056" s="354" t="s">
        <v>458</v>
      </c>
      <c r="F1056" s="353" t="s">
        <v>462</v>
      </c>
      <c r="G1056" s="346" t="s">
        <v>453</v>
      </c>
      <c r="H1056" s="346" t="s">
        <v>447</v>
      </c>
      <c r="I1056" s="345" t="s">
        <v>447</v>
      </c>
      <c r="J1056" s="344"/>
      <c r="K1056" s="345" t="s">
        <v>447</v>
      </c>
      <c r="L1056" s="344"/>
      <c r="M1056" s="345" t="s">
        <v>447</v>
      </c>
      <c r="N1056" s="344"/>
      <c r="O1056" s="345" t="s">
        <v>447</v>
      </c>
      <c r="P1056" s="344"/>
    </row>
    <row r="1057" spans="1:16" ht="15">
      <c r="A1057" s="340"/>
      <c r="B1057" s="352"/>
      <c r="C1057" s="352"/>
      <c r="D1057" s="351"/>
      <c r="E1057" s="351"/>
      <c r="F1057" s="350"/>
      <c r="G1057" s="346" t="s">
        <v>452</v>
      </c>
      <c r="H1057" s="346" t="s">
        <v>447</v>
      </c>
      <c r="I1057" s="345" t="s">
        <v>447</v>
      </c>
      <c r="J1057" s="344"/>
      <c r="K1057" s="345" t="s">
        <v>447</v>
      </c>
      <c r="L1057" s="344"/>
      <c r="M1057" s="345" t="s">
        <v>447</v>
      </c>
      <c r="N1057" s="344"/>
      <c r="O1057" s="345" t="s">
        <v>447</v>
      </c>
      <c r="P1057" s="344"/>
    </row>
    <row r="1058" spans="1:16" ht="15">
      <c r="A1058" s="340"/>
      <c r="B1058" s="352"/>
      <c r="C1058" s="352"/>
      <c r="D1058" s="351"/>
      <c r="E1058" s="351"/>
      <c r="F1058" s="350"/>
      <c r="G1058" s="346" t="s">
        <v>451</v>
      </c>
      <c r="H1058" s="346" t="s">
        <v>447</v>
      </c>
      <c r="I1058" s="345" t="s">
        <v>447</v>
      </c>
      <c r="J1058" s="344"/>
      <c r="K1058" s="345" t="s">
        <v>447</v>
      </c>
      <c r="L1058" s="344"/>
      <c r="M1058" s="345" t="s">
        <v>447</v>
      </c>
      <c r="N1058" s="344"/>
      <c r="O1058" s="345" t="s">
        <v>447</v>
      </c>
      <c r="P1058" s="344"/>
    </row>
    <row r="1059" spans="1:16" ht="15">
      <c r="A1059" s="340"/>
      <c r="B1059" s="352"/>
      <c r="C1059" s="352"/>
      <c r="D1059" s="351"/>
      <c r="E1059" s="351"/>
      <c r="F1059" s="350"/>
      <c r="G1059" s="346" t="s">
        <v>450</v>
      </c>
      <c r="H1059" s="346" t="s">
        <v>447</v>
      </c>
      <c r="I1059" s="345" t="s">
        <v>447</v>
      </c>
      <c r="J1059" s="344"/>
      <c r="K1059" s="345" t="s">
        <v>447</v>
      </c>
      <c r="L1059" s="344"/>
      <c r="M1059" s="345" t="s">
        <v>447</v>
      </c>
      <c r="N1059" s="344"/>
      <c r="O1059" s="345" t="s">
        <v>447</v>
      </c>
      <c r="P1059" s="344"/>
    </row>
    <row r="1060" spans="1:16" ht="15">
      <c r="A1060" s="340"/>
      <c r="B1060" s="352"/>
      <c r="C1060" s="352"/>
      <c r="D1060" s="351"/>
      <c r="E1060" s="351"/>
      <c r="F1060" s="350"/>
      <c r="G1060" s="346" t="s">
        <v>449</v>
      </c>
      <c r="H1060" s="346" t="s">
        <v>447</v>
      </c>
      <c r="I1060" s="345" t="s">
        <v>447</v>
      </c>
      <c r="J1060" s="344"/>
      <c r="K1060" s="345" t="s">
        <v>447</v>
      </c>
      <c r="L1060" s="344"/>
      <c r="M1060" s="345" t="s">
        <v>447</v>
      </c>
      <c r="N1060" s="344"/>
      <c r="O1060" s="345" t="s">
        <v>447</v>
      </c>
      <c r="P1060" s="344"/>
    </row>
    <row r="1061" spans="1:16" ht="15">
      <c r="A1061" s="340"/>
      <c r="B1061" s="349"/>
      <c r="C1061" s="349"/>
      <c r="D1061" s="348"/>
      <c r="E1061" s="348"/>
      <c r="F1061" s="347"/>
      <c r="G1061" s="346" t="s">
        <v>448</v>
      </c>
      <c r="H1061" s="346" t="s">
        <v>447</v>
      </c>
      <c r="I1061" s="345" t="s">
        <v>447</v>
      </c>
      <c r="J1061" s="344"/>
      <c r="K1061" s="345" t="s">
        <v>447</v>
      </c>
      <c r="L1061" s="344"/>
      <c r="M1061" s="345" t="s">
        <v>447</v>
      </c>
      <c r="N1061" s="344"/>
      <c r="O1061" s="345" t="s">
        <v>447</v>
      </c>
      <c r="P1061" s="344"/>
    </row>
    <row r="1062" spans="1:16" ht="15">
      <c r="A1062" s="340"/>
      <c r="B1062" s="365" t="s">
        <v>472</v>
      </c>
      <c r="C1062" s="365" t="s">
        <v>471</v>
      </c>
      <c r="D1062" s="364" t="s">
        <v>470</v>
      </c>
      <c r="E1062" s="364" t="s">
        <v>458</v>
      </c>
      <c r="F1062" s="364" t="s">
        <v>462</v>
      </c>
      <c r="G1062" s="363" t="s">
        <v>453</v>
      </c>
      <c r="H1062" s="363" t="s">
        <v>447</v>
      </c>
      <c r="I1062" s="362" t="s">
        <v>447</v>
      </c>
      <c r="J1062" s="361"/>
      <c r="K1062" s="362" t="s">
        <v>447</v>
      </c>
      <c r="L1062" s="361"/>
      <c r="M1062" s="362" t="s">
        <v>447</v>
      </c>
      <c r="N1062" s="361"/>
      <c r="O1062" s="362" t="s">
        <v>447</v>
      </c>
      <c r="P1062" s="361"/>
    </row>
    <row r="1063" spans="1:16" ht="15">
      <c r="A1063" s="340"/>
      <c r="B1063" s="355" t="s">
        <v>293</v>
      </c>
      <c r="C1063" s="355" t="s">
        <v>469</v>
      </c>
      <c r="D1063" s="354" t="s">
        <v>468</v>
      </c>
      <c r="E1063" s="354" t="s">
        <v>458</v>
      </c>
      <c r="F1063" s="353" t="s">
        <v>454</v>
      </c>
      <c r="G1063" s="346" t="s">
        <v>453</v>
      </c>
      <c r="H1063" s="346" t="s">
        <v>447</v>
      </c>
      <c r="I1063" s="345" t="s">
        <v>447</v>
      </c>
      <c r="J1063" s="344"/>
      <c r="K1063" s="345" t="s">
        <v>447</v>
      </c>
      <c r="L1063" s="344"/>
      <c r="M1063" s="345" t="s">
        <v>447</v>
      </c>
      <c r="N1063" s="344"/>
      <c r="O1063" s="345" t="s">
        <v>447</v>
      </c>
      <c r="P1063" s="344"/>
    </row>
    <row r="1064" spans="1:16" ht="15">
      <c r="A1064" s="340"/>
      <c r="B1064" s="352"/>
      <c r="C1064" s="352"/>
      <c r="D1064" s="351"/>
      <c r="E1064" s="351"/>
      <c r="F1064" s="350"/>
      <c r="G1064" s="346" t="s">
        <v>452</v>
      </c>
      <c r="H1064" s="346" t="s">
        <v>447</v>
      </c>
      <c r="I1064" s="345" t="s">
        <v>447</v>
      </c>
      <c r="J1064" s="344"/>
      <c r="K1064" s="345" t="s">
        <v>447</v>
      </c>
      <c r="L1064" s="344"/>
      <c r="M1064" s="345" t="s">
        <v>447</v>
      </c>
      <c r="N1064" s="344"/>
      <c r="O1064" s="345" t="s">
        <v>447</v>
      </c>
      <c r="P1064" s="344"/>
    </row>
    <row r="1065" spans="1:16" ht="15">
      <c r="A1065" s="340"/>
      <c r="B1065" s="352"/>
      <c r="C1065" s="352"/>
      <c r="D1065" s="351"/>
      <c r="E1065" s="351"/>
      <c r="F1065" s="350"/>
      <c r="G1065" s="346" t="s">
        <v>451</v>
      </c>
      <c r="H1065" s="346" t="s">
        <v>447</v>
      </c>
      <c r="I1065" s="345" t="s">
        <v>447</v>
      </c>
      <c r="J1065" s="344"/>
      <c r="K1065" s="345" t="s">
        <v>447</v>
      </c>
      <c r="L1065" s="344"/>
      <c r="M1065" s="345" t="s">
        <v>447</v>
      </c>
      <c r="N1065" s="344"/>
      <c r="O1065" s="345" t="s">
        <v>447</v>
      </c>
      <c r="P1065" s="344"/>
    </row>
    <row r="1066" spans="1:16" ht="15">
      <c r="A1066" s="340"/>
      <c r="B1066" s="352"/>
      <c r="C1066" s="352"/>
      <c r="D1066" s="351"/>
      <c r="E1066" s="351"/>
      <c r="F1066" s="350"/>
      <c r="G1066" s="346" t="s">
        <v>450</v>
      </c>
      <c r="H1066" s="346" t="s">
        <v>447</v>
      </c>
      <c r="I1066" s="345" t="s">
        <v>447</v>
      </c>
      <c r="J1066" s="344"/>
      <c r="K1066" s="345" t="s">
        <v>447</v>
      </c>
      <c r="L1066" s="344"/>
      <c r="M1066" s="345" t="s">
        <v>447</v>
      </c>
      <c r="N1066" s="344"/>
      <c r="O1066" s="345" t="s">
        <v>447</v>
      </c>
      <c r="P1066" s="344"/>
    </row>
    <row r="1067" spans="1:16" ht="15">
      <c r="A1067" s="340"/>
      <c r="B1067" s="352"/>
      <c r="C1067" s="352"/>
      <c r="D1067" s="351"/>
      <c r="E1067" s="351"/>
      <c r="F1067" s="350"/>
      <c r="G1067" s="346" t="s">
        <v>449</v>
      </c>
      <c r="H1067" s="346" t="s">
        <v>447</v>
      </c>
      <c r="I1067" s="345" t="s">
        <v>447</v>
      </c>
      <c r="J1067" s="344"/>
      <c r="K1067" s="345" t="s">
        <v>447</v>
      </c>
      <c r="L1067" s="344"/>
      <c r="M1067" s="345" t="s">
        <v>447</v>
      </c>
      <c r="N1067" s="344"/>
      <c r="O1067" s="345" t="s">
        <v>447</v>
      </c>
      <c r="P1067" s="344"/>
    </row>
    <row r="1068" spans="1:16" ht="15">
      <c r="A1068" s="340"/>
      <c r="B1068" s="349"/>
      <c r="C1068" s="349"/>
      <c r="D1068" s="348"/>
      <c r="E1068" s="348"/>
      <c r="F1068" s="347"/>
      <c r="G1068" s="346" t="s">
        <v>448</v>
      </c>
      <c r="H1068" s="346" t="s">
        <v>447</v>
      </c>
      <c r="I1068" s="345" t="s">
        <v>447</v>
      </c>
      <c r="J1068" s="344"/>
      <c r="K1068" s="345" t="s">
        <v>447</v>
      </c>
      <c r="L1068" s="344"/>
      <c r="M1068" s="345" t="s">
        <v>447</v>
      </c>
      <c r="N1068" s="344"/>
      <c r="O1068" s="345" t="s">
        <v>447</v>
      </c>
      <c r="P1068" s="344"/>
    </row>
    <row r="1069" spans="1:16" ht="15">
      <c r="A1069" s="340"/>
      <c r="B1069" s="360" t="s">
        <v>467</v>
      </c>
      <c r="C1069" s="360" t="s">
        <v>466</v>
      </c>
      <c r="D1069" s="359" t="s">
        <v>465</v>
      </c>
      <c r="E1069" s="359" t="s">
        <v>458</v>
      </c>
      <c r="F1069" s="358" t="s">
        <v>458</v>
      </c>
      <c r="G1069" s="346" t="s">
        <v>453</v>
      </c>
      <c r="H1069" s="346" t="s">
        <v>447</v>
      </c>
      <c r="I1069" s="357" t="s">
        <v>447</v>
      </c>
      <c r="J1069" s="356"/>
      <c r="K1069" s="357" t="s">
        <v>447</v>
      </c>
      <c r="L1069" s="356"/>
      <c r="M1069" s="357" t="s">
        <v>447</v>
      </c>
      <c r="N1069" s="356"/>
      <c r="O1069" s="357" t="s">
        <v>447</v>
      </c>
      <c r="P1069" s="356"/>
    </row>
    <row r="1070" spans="1:16" ht="15">
      <c r="A1070" s="340"/>
      <c r="B1070" s="355" t="s">
        <v>464</v>
      </c>
      <c r="C1070" s="355" t="s">
        <v>456</v>
      </c>
      <c r="D1070" s="354" t="s">
        <v>463</v>
      </c>
      <c r="E1070" s="354">
        <v>2022</v>
      </c>
      <c r="F1070" s="353" t="s">
        <v>462</v>
      </c>
      <c r="G1070" s="346" t="s">
        <v>453</v>
      </c>
      <c r="H1070" s="346" t="s">
        <v>447</v>
      </c>
      <c r="I1070" s="345" t="s">
        <v>447</v>
      </c>
      <c r="J1070" s="344"/>
      <c r="K1070" s="345" t="s">
        <v>447</v>
      </c>
      <c r="L1070" s="344"/>
      <c r="M1070" s="345" t="s">
        <v>447</v>
      </c>
      <c r="N1070" s="344"/>
      <c r="O1070" s="345" t="s">
        <v>447</v>
      </c>
      <c r="P1070" s="344"/>
    </row>
    <row r="1071" spans="1:16" ht="15">
      <c r="A1071" s="340"/>
      <c r="B1071" s="352"/>
      <c r="C1071" s="352"/>
      <c r="D1071" s="351"/>
      <c r="E1071" s="351"/>
      <c r="F1071" s="350"/>
      <c r="G1071" s="346" t="s">
        <v>452</v>
      </c>
      <c r="H1071" s="346" t="s">
        <v>447</v>
      </c>
      <c r="I1071" s="345" t="s">
        <v>447</v>
      </c>
      <c r="J1071" s="344"/>
      <c r="K1071" s="345" t="s">
        <v>447</v>
      </c>
      <c r="L1071" s="344"/>
      <c r="M1071" s="345" t="s">
        <v>447</v>
      </c>
      <c r="N1071" s="344"/>
      <c r="O1071" s="345" t="s">
        <v>447</v>
      </c>
      <c r="P1071" s="344"/>
    </row>
    <row r="1072" spans="1:16" ht="15">
      <c r="A1072" s="340"/>
      <c r="B1072" s="352"/>
      <c r="C1072" s="352"/>
      <c r="D1072" s="351"/>
      <c r="E1072" s="351"/>
      <c r="F1072" s="350"/>
      <c r="G1072" s="346" t="s">
        <v>451</v>
      </c>
      <c r="H1072" s="346" t="s">
        <v>447</v>
      </c>
      <c r="I1072" s="345" t="s">
        <v>447</v>
      </c>
      <c r="J1072" s="344"/>
      <c r="K1072" s="345" t="s">
        <v>447</v>
      </c>
      <c r="L1072" s="344"/>
      <c r="M1072" s="345" t="s">
        <v>447</v>
      </c>
      <c r="N1072" s="344"/>
      <c r="O1072" s="345" t="s">
        <v>447</v>
      </c>
      <c r="P1072" s="344"/>
    </row>
    <row r="1073" spans="1:16" ht="15">
      <c r="A1073" s="340"/>
      <c r="B1073" s="352"/>
      <c r="C1073" s="352"/>
      <c r="D1073" s="351"/>
      <c r="E1073" s="351"/>
      <c r="F1073" s="350"/>
      <c r="G1073" s="346" t="s">
        <v>450</v>
      </c>
      <c r="H1073" s="346" t="s">
        <v>447</v>
      </c>
      <c r="I1073" s="345" t="s">
        <v>447</v>
      </c>
      <c r="J1073" s="344"/>
      <c r="K1073" s="345" t="s">
        <v>447</v>
      </c>
      <c r="L1073" s="344"/>
      <c r="M1073" s="345" t="s">
        <v>447</v>
      </c>
      <c r="N1073" s="344"/>
      <c r="O1073" s="345" t="s">
        <v>447</v>
      </c>
      <c r="P1073" s="344"/>
    </row>
    <row r="1074" spans="1:16" ht="15">
      <c r="A1074" s="340"/>
      <c r="B1074" s="352"/>
      <c r="C1074" s="352"/>
      <c r="D1074" s="351"/>
      <c r="E1074" s="351"/>
      <c r="F1074" s="350"/>
      <c r="G1074" s="346" t="s">
        <v>449</v>
      </c>
      <c r="H1074" s="346" t="s">
        <v>447</v>
      </c>
      <c r="I1074" s="345" t="s">
        <v>447</v>
      </c>
      <c r="J1074" s="344"/>
      <c r="K1074" s="345" t="s">
        <v>447</v>
      </c>
      <c r="L1074" s="344"/>
      <c r="M1074" s="345" t="s">
        <v>447</v>
      </c>
      <c r="N1074" s="344"/>
      <c r="O1074" s="345" t="s">
        <v>447</v>
      </c>
      <c r="P1074" s="344"/>
    </row>
    <row r="1075" spans="1:16" ht="15">
      <c r="A1075" s="340"/>
      <c r="B1075" s="349"/>
      <c r="C1075" s="349"/>
      <c r="D1075" s="348"/>
      <c r="E1075" s="348"/>
      <c r="F1075" s="347"/>
      <c r="G1075" s="346" t="s">
        <v>448</v>
      </c>
      <c r="H1075" s="346" t="s">
        <v>447</v>
      </c>
      <c r="I1075" s="345" t="s">
        <v>447</v>
      </c>
      <c r="J1075" s="344"/>
      <c r="K1075" s="345" t="s">
        <v>447</v>
      </c>
      <c r="L1075" s="344"/>
      <c r="M1075" s="345" t="s">
        <v>447</v>
      </c>
      <c r="N1075" s="344"/>
      <c r="O1075" s="345" t="s">
        <v>447</v>
      </c>
      <c r="P1075" s="344"/>
    </row>
    <row r="1076" spans="1:16" ht="15">
      <c r="A1076" s="340"/>
      <c r="B1076" s="360" t="s">
        <v>461</v>
      </c>
      <c r="C1076" s="360" t="s">
        <v>460</v>
      </c>
      <c r="D1076" s="359" t="s">
        <v>459</v>
      </c>
      <c r="E1076" s="359" t="s">
        <v>458</v>
      </c>
      <c r="F1076" s="358" t="s">
        <v>458</v>
      </c>
      <c r="G1076" s="346" t="s">
        <v>453</v>
      </c>
      <c r="H1076" s="346" t="s">
        <v>447</v>
      </c>
      <c r="I1076" s="357" t="s">
        <v>447</v>
      </c>
      <c r="J1076" s="356"/>
      <c r="K1076" s="357" t="s">
        <v>447</v>
      </c>
      <c r="L1076" s="356"/>
      <c r="M1076" s="357" t="s">
        <v>447</v>
      </c>
      <c r="N1076" s="356"/>
      <c r="O1076" s="357" t="s">
        <v>447</v>
      </c>
      <c r="P1076" s="356"/>
    </row>
    <row r="1077" spans="1:16" ht="15">
      <c r="A1077" s="340"/>
      <c r="B1077" s="355" t="s">
        <v>457</v>
      </c>
      <c r="C1077" s="355" t="s">
        <v>456</v>
      </c>
      <c r="D1077" s="354" t="s">
        <v>455</v>
      </c>
      <c r="E1077" s="354">
        <v>2022</v>
      </c>
      <c r="F1077" s="353" t="s">
        <v>454</v>
      </c>
      <c r="G1077" s="346" t="s">
        <v>453</v>
      </c>
      <c r="H1077" s="346" t="s">
        <v>447</v>
      </c>
      <c r="I1077" s="345" t="s">
        <v>447</v>
      </c>
      <c r="J1077" s="344"/>
      <c r="K1077" s="345" t="s">
        <v>447</v>
      </c>
      <c r="L1077" s="344"/>
      <c r="M1077" s="345" t="s">
        <v>447</v>
      </c>
      <c r="N1077" s="344"/>
      <c r="O1077" s="345" t="s">
        <v>447</v>
      </c>
      <c r="P1077" s="344"/>
    </row>
    <row r="1078" spans="1:16" ht="15">
      <c r="A1078" s="340"/>
      <c r="B1078" s="352"/>
      <c r="C1078" s="352"/>
      <c r="D1078" s="351"/>
      <c r="E1078" s="351"/>
      <c r="F1078" s="350"/>
      <c r="G1078" s="346" t="s">
        <v>452</v>
      </c>
      <c r="H1078" s="346" t="s">
        <v>447</v>
      </c>
      <c r="I1078" s="345" t="s">
        <v>447</v>
      </c>
      <c r="J1078" s="344"/>
      <c r="K1078" s="345" t="s">
        <v>447</v>
      </c>
      <c r="L1078" s="344"/>
      <c r="M1078" s="345" t="s">
        <v>447</v>
      </c>
      <c r="N1078" s="344"/>
      <c r="O1078" s="345" t="s">
        <v>447</v>
      </c>
      <c r="P1078" s="344"/>
    </row>
    <row r="1079" spans="1:16" ht="15">
      <c r="A1079" s="340"/>
      <c r="B1079" s="352"/>
      <c r="C1079" s="352"/>
      <c r="D1079" s="351"/>
      <c r="E1079" s="351"/>
      <c r="F1079" s="350"/>
      <c r="G1079" s="346" t="s">
        <v>451</v>
      </c>
      <c r="H1079" s="346" t="s">
        <v>447</v>
      </c>
      <c r="I1079" s="345" t="s">
        <v>447</v>
      </c>
      <c r="J1079" s="344"/>
      <c r="K1079" s="345" t="s">
        <v>447</v>
      </c>
      <c r="L1079" s="344"/>
      <c r="M1079" s="345" t="s">
        <v>447</v>
      </c>
      <c r="N1079" s="344"/>
      <c r="O1079" s="345" t="s">
        <v>447</v>
      </c>
      <c r="P1079" s="344"/>
    </row>
    <row r="1080" spans="1:16" ht="15">
      <c r="A1080" s="340"/>
      <c r="B1080" s="352"/>
      <c r="C1080" s="352"/>
      <c r="D1080" s="351"/>
      <c r="E1080" s="351"/>
      <c r="F1080" s="350"/>
      <c r="G1080" s="346" t="s">
        <v>450</v>
      </c>
      <c r="H1080" s="346" t="s">
        <v>447</v>
      </c>
      <c r="I1080" s="345" t="s">
        <v>447</v>
      </c>
      <c r="J1080" s="344"/>
      <c r="K1080" s="345" t="s">
        <v>447</v>
      </c>
      <c r="L1080" s="344"/>
      <c r="M1080" s="345" t="s">
        <v>447</v>
      </c>
      <c r="N1080" s="344"/>
      <c r="O1080" s="345" t="s">
        <v>447</v>
      </c>
      <c r="P1080" s="344"/>
    </row>
    <row r="1081" spans="1:16" ht="15">
      <c r="A1081" s="340"/>
      <c r="B1081" s="352"/>
      <c r="C1081" s="352"/>
      <c r="D1081" s="351"/>
      <c r="E1081" s="351"/>
      <c r="F1081" s="350"/>
      <c r="G1081" s="346" t="s">
        <v>449</v>
      </c>
      <c r="H1081" s="346" t="s">
        <v>447</v>
      </c>
      <c r="I1081" s="345" t="s">
        <v>447</v>
      </c>
      <c r="J1081" s="344"/>
      <c r="K1081" s="345" t="s">
        <v>447</v>
      </c>
      <c r="L1081" s="344"/>
      <c r="M1081" s="345" t="s">
        <v>447</v>
      </c>
      <c r="N1081" s="344"/>
      <c r="O1081" s="345" t="s">
        <v>447</v>
      </c>
      <c r="P1081" s="344"/>
    </row>
    <row r="1082" spans="1:16" ht="15">
      <c r="A1082" s="340"/>
      <c r="B1082" s="349"/>
      <c r="C1082" s="349"/>
      <c r="D1082" s="348"/>
      <c r="E1082" s="348"/>
      <c r="F1082" s="347"/>
      <c r="G1082" s="346" t="s">
        <v>448</v>
      </c>
      <c r="H1082" s="346" t="s">
        <v>447</v>
      </c>
      <c r="I1082" s="345" t="s">
        <v>447</v>
      </c>
      <c r="J1082" s="344"/>
      <c r="K1082" s="345" t="s">
        <v>447</v>
      </c>
      <c r="L1082" s="344"/>
      <c r="M1082" s="345" t="s">
        <v>447</v>
      </c>
      <c r="N1082" s="344"/>
      <c r="O1082" s="345" t="s">
        <v>447</v>
      </c>
      <c r="P1082" s="344"/>
    </row>
    <row r="1087" spans="1:15" ht="25.5">
      <c r="A1087" s="340"/>
      <c r="B1087" s="340"/>
      <c r="C1087" s="343" t="s">
        <v>93</v>
      </c>
      <c r="D1087" s="342" t="s">
        <v>447</v>
      </c>
      <c r="E1087" s="342" t="s">
        <v>447</v>
      </c>
      <c r="F1087" s="342" t="s">
        <v>447</v>
      </c>
      <c r="G1087" s="340"/>
      <c r="H1087" s="340"/>
      <c r="I1087" s="340"/>
      <c r="J1087" s="340"/>
      <c r="K1087" s="340"/>
      <c r="L1087" s="340"/>
      <c r="M1087" s="340"/>
      <c r="N1087" s="340"/>
      <c r="O1087" s="340"/>
    </row>
    <row r="1088" spans="1:15" ht="15">
      <c r="A1088" s="340"/>
      <c r="B1088" s="340"/>
      <c r="C1088" s="340"/>
      <c r="D1088" s="341" t="s">
        <v>446</v>
      </c>
      <c r="E1088" s="341" t="s">
        <v>79</v>
      </c>
      <c r="F1088" s="341" t="s">
        <v>78</v>
      </c>
      <c r="G1088" s="340"/>
      <c r="H1088" s="340"/>
      <c r="I1088" s="340"/>
      <c r="J1088" s="340"/>
      <c r="K1088" s="340"/>
      <c r="L1088" s="340"/>
      <c r="M1088" s="340"/>
      <c r="N1088" s="340"/>
      <c r="O1088" s="340"/>
    </row>
    <row r="1090" spans="1:15" ht="15">
      <c r="A1090" s="340"/>
      <c r="B1090" s="340"/>
      <c r="C1090" s="343" t="s">
        <v>92</v>
      </c>
      <c r="D1090" s="342" t="s">
        <v>447</v>
      </c>
      <c r="E1090" s="342" t="s">
        <v>447</v>
      </c>
      <c r="F1090" s="342" t="s">
        <v>447</v>
      </c>
      <c r="G1090" s="340"/>
      <c r="H1090" s="340"/>
      <c r="I1090" s="340"/>
      <c r="J1090" s="340"/>
      <c r="K1090" s="340"/>
      <c r="L1090" s="340"/>
      <c r="M1090" s="340"/>
      <c r="N1090" s="340"/>
      <c r="O1090" s="340"/>
    </row>
    <row r="1091" spans="1:15" ht="22.5">
      <c r="A1091" s="340"/>
      <c r="B1091" s="340"/>
      <c r="C1091" s="340"/>
      <c r="D1091" s="341" t="s">
        <v>446</v>
      </c>
      <c r="E1091" s="341" t="s">
        <v>445</v>
      </c>
      <c r="F1091" s="341" t="s">
        <v>444</v>
      </c>
      <c r="G1091" s="340"/>
      <c r="H1091" s="340"/>
      <c r="I1091" s="340"/>
      <c r="J1091" s="340"/>
      <c r="K1091" s="340"/>
      <c r="L1091" s="340"/>
      <c r="M1091" s="340"/>
      <c r="N1091" s="340"/>
      <c r="O1091" s="340"/>
    </row>
  </sheetData>
  <sheetProtection/>
  <mergeCells count="2760">
    <mergeCell ref="I600:J600"/>
    <mergeCell ref="O597:P597"/>
    <mergeCell ref="O592:P592"/>
    <mergeCell ref="M554:N554"/>
    <mergeCell ref="O554:P554"/>
    <mergeCell ref="I595:J595"/>
    <mergeCell ref="O599:P599"/>
    <mergeCell ref="I564:J564"/>
    <mergeCell ref="B553:B554"/>
    <mergeCell ref="C553:C554"/>
    <mergeCell ref="D553:D554"/>
    <mergeCell ref="E553:E554"/>
    <mergeCell ref="I553:J553"/>
    <mergeCell ref="I554:J554"/>
    <mergeCell ref="K744:L744"/>
    <mergeCell ref="M744:N744"/>
    <mergeCell ref="O744:P744"/>
    <mergeCell ref="M553:N553"/>
    <mergeCell ref="O553:P553"/>
    <mergeCell ref="I597:J597"/>
    <mergeCell ref="K564:L564"/>
    <mergeCell ref="M564:N564"/>
    <mergeCell ref="K599:L599"/>
    <mergeCell ref="K554:L554"/>
    <mergeCell ref="M612:N612"/>
    <mergeCell ref="O612:P612"/>
    <mergeCell ref="I612:J612"/>
    <mergeCell ref="O1078:P1078"/>
    <mergeCell ref="M598:N598"/>
    <mergeCell ref="O598:P598"/>
    <mergeCell ref="K596:L596"/>
    <mergeCell ref="M596:N596"/>
    <mergeCell ref="K641:L641"/>
    <mergeCell ref="M641:N641"/>
    <mergeCell ref="O641:P641"/>
    <mergeCell ref="M643:N643"/>
    <mergeCell ref="M599:N599"/>
    <mergeCell ref="O702:P702"/>
    <mergeCell ref="K600:L600"/>
    <mergeCell ref="M600:N600"/>
    <mergeCell ref="O600:P600"/>
    <mergeCell ref="B599:B600"/>
    <mergeCell ref="C599:C600"/>
    <mergeCell ref="D599:D600"/>
    <mergeCell ref="E599:E600"/>
    <mergeCell ref="I599:J599"/>
    <mergeCell ref="K612:L612"/>
    <mergeCell ref="K644:L644"/>
    <mergeCell ref="M644:N644"/>
    <mergeCell ref="K689:L689"/>
    <mergeCell ref="M689:N689"/>
    <mergeCell ref="O689:P689"/>
    <mergeCell ref="I690:J690"/>
    <mergeCell ref="K690:L690"/>
    <mergeCell ref="M690:N690"/>
    <mergeCell ref="O690:P690"/>
    <mergeCell ref="K654:L654"/>
    <mergeCell ref="M1079:N1079"/>
    <mergeCell ref="I689:J689"/>
    <mergeCell ref="I779:J779"/>
    <mergeCell ref="K779:L779"/>
    <mergeCell ref="M779:N779"/>
    <mergeCell ref="O1079:P1079"/>
    <mergeCell ref="K1077:L1077"/>
    <mergeCell ref="M1077:N1077"/>
    <mergeCell ref="O1077:P1077"/>
    <mergeCell ref="K1078:L1078"/>
    <mergeCell ref="O1050:P1050"/>
    <mergeCell ref="O1062:P1062"/>
    <mergeCell ref="O1073:P1073"/>
    <mergeCell ref="K1072:L1072"/>
    <mergeCell ref="M1072:N1072"/>
    <mergeCell ref="O1072:P1072"/>
    <mergeCell ref="O1080:P1080"/>
    <mergeCell ref="O644:P644"/>
    <mergeCell ref="M732:N732"/>
    <mergeCell ref="O732:P732"/>
    <mergeCell ref="O778:P778"/>
    <mergeCell ref="K731:L731"/>
    <mergeCell ref="M731:N731"/>
    <mergeCell ref="O731:P731"/>
    <mergeCell ref="K834:L834"/>
    <mergeCell ref="M834:N834"/>
    <mergeCell ref="I702:J702"/>
    <mergeCell ref="I774:J774"/>
    <mergeCell ref="I744:J744"/>
    <mergeCell ref="B823:B824"/>
    <mergeCell ref="B821:B822"/>
    <mergeCell ref="D821:D822"/>
    <mergeCell ref="B786:B791"/>
    <mergeCell ref="C786:C791"/>
    <mergeCell ref="D786:D791"/>
    <mergeCell ref="E786:E791"/>
    <mergeCell ref="B779:B780"/>
    <mergeCell ref="C779:C780"/>
    <mergeCell ref="D779:D780"/>
    <mergeCell ref="E779:E780"/>
    <mergeCell ref="B773:B774"/>
    <mergeCell ref="I551:J551"/>
    <mergeCell ref="B551:B552"/>
    <mergeCell ref="C551:C552"/>
    <mergeCell ref="K869:L869"/>
    <mergeCell ref="M869:N869"/>
    <mergeCell ref="O869:P869"/>
    <mergeCell ref="I870:J870"/>
    <mergeCell ref="K870:L870"/>
    <mergeCell ref="M870:N870"/>
    <mergeCell ref="O870:P870"/>
    <mergeCell ref="B869:B870"/>
    <mergeCell ref="C869:C870"/>
    <mergeCell ref="D869:D870"/>
    <mergeCell ref="E869:E870"/>
    <mergeCell ref="I869:J869"/>
    <mergeCell ref="B816:B818"/>
    <mergeCell ref="C816:C818"/>
    <mergeCell ref="O834:P834"/>
    <mergeCell ref="M589:N589"/>
    <mergeCell ref="O589:P589"/>
    <mergeCell ref="I792:J792"/>
    <mergeCell ref="K698:L698"/>
    <mergeCell ref="I834:J834"/>
    <mergeCell ref="M780:N780"/>
    <mergeCell ref="O780:P780"/>
    <mergeCell ref="K551:L551"/>
    <mergeCell ref="M551:N551"/>
    <mergeCell ref="O551:P551"/>
    <mergeCell ref="K552:L552"/>
    <mergeCell ref="M552:N552"/>
    <mergeCell ref="M595:N595"/>
    <mergeCell ref="O595:P595"/>
    <mergeCell ref="O552:P552"/>
    <mergeCell ref="O564:P564"/>
    <mergeCell ref="K553:L553"/>
    <mergeCell ref="I924:J924"/>
    <mergeCell ref="E823:E824"/>
    <mergeCell ref="O643:P643"/>
    <mergeCell ref="O642:P642"/>
    <mergeCell ref="M778:N778"/>
    <mergeCell ref="I732:J732"/>
    <mergeCell ref="K732:L732"/>
    <mergeCell ref="O775:P775"/>
    <mergeCell ref="O882:P882"/>
    <mergeCell ref="I882:J882"/>
    <mergeCell ref="D551:D552"/>
    <mergeCell ref="E551:E552"/>
    <mergeCell ref="I552:J552"/>
    <mergeCell ref="D643:D644"/>
    <mergeCell ref="E643:E644"/>
    <mergeCell ref="I643:J643"/>
    <mergeCell ref="M642:N642"/>
    <mergeCell ref="I688:J688"/>
    <mergeCell ref="K688:L688"/>
    <mergeCell ref="M688:N688"/>
    <mergeCell ref="K1062:L1062"/>
    <mergeCell ref="M1062:N1062"/>
    <mergeCell ref="K882:L882"/>
    <mergeCell ref="M882:N882"/>
    <mergeCell ref="I776:J776"/>
    <mergeCell ref="K776:L776"/>
    <mergeCell ref="K1081:L1081"/>
    <mergeCell ref="M1081:N1081"/>
    <mergeCell ref="K1014:L1014"/>
    <mergeCell ref="M1014:N1014"/>
    <mergeCell ref="M1073:N1073"/>
    <mergeCell ref="M1074:N1074"/>
    <mergeCell ref="K1080:L1080"/>
    <mergeCell ref="M1080:N1080"/>
    <mergeCell ref="M1078:N1078"/>
    <mergeCell ref="K1079:L1079"/>
    <mergeCell ref="I644:J644"/>
    <mergeCell ref="K595:L595"/>
    <mergeCell ref="B595:B598"/>
    <mergeCell ref="C595:C598"/>
    <mergeCell ref="D595:D598"/>
    <mergeCell ref="E595:E598"/>
    <mergeCell ref="C643:C644"/>
    <mergeCell ref="K643:L643"/>
    <mergeCell ref="I642:J642"/>
    <mergeCell ref="K642:L642"/>
    <mergeCell ref="C1049:C1050"/>
    <mergeCell ref="D1049:D1050"/>
    <mergeCell ref="E1049:E1050"/>
    <mergeCell ref="I1049:J1049"/>
    <mergeCell ref="I1050:J1050"/>
    <mergeCell ref="K1050:L1050"/>
    <mergeCell ref="K1049:L1049"/>
    <mergeCell ref="I1014:J1014"/>
    <mergeCell ref="O1081:P1081"/>
    <mergeCell ref="I1082:J1082"/>
    <mergeCell ref="K1082:L1082"/>
    <mergeCell ref="M1082:N1082"/>
    <mergeCell ref="O1082:P1082"/>
    <mergeCell ref="O959:P959"/>
    <mergeCell ref="O960:P960"/>
    <mergeCell ref="K972:L972"/>
    <mergeCell ref="M972:N972"/>
    <mergeCell ref="O972:P972"/>
    <mergeCell ref="M822:N822"/>
    <mergeCell ref="I731:J731"/>
    <mergeCell ref="M734:N734"/>
    <mergeCell ref="O734:P734"/>
    <mergeCell ref="O777:P777"/>
    <mergeCell ref="I778:J778"/>
    <mergeCell ref="K778:L778"/>
    <mergeCell ref="O772:P772"/>
    <mergeCell ref="M769:N769"/>
    <mergeCell ref="K792:L792"/>
    <mergeCell ref="M733:N733"/>
    <mergeCell ref="O733:P733"/>
    <mergeCell ref="I734:J734"/>
    <mergeCell ref="K734:L734"/>
    <mergeCell ref="M821:N821"/>
    <mergeCell ref="O821:P821"/>
    <mergeCell ref="M792:N792"/>
    <mergeCell ref="O792:P792"/>
    <mergeCell ref="O769:P769"/>
    <mergeCell ref="O773:P773"/>
    <mergeCell ref="M679:N679"/>
    <mergeCell ref="I680:J680"/>
    <mergeCell ref="K680:L680"/>
    <mergeCell ref="K682:L682"/>
    <mergeCell ref="M682:N682"/>
    <mergeCell ref="O688:P688"/>
    <mergeCell ref="M685:N685"/>
    <mergeCell ref="O685:P685"/>
    <mergeCell ref="I686:J686"/>
    <mergeCell ref="K686:L686"/>
    <mergeCell ref="K733:L733"/>
    <mergeCell ref="I1062:J1062"/>
    <mergeCell ref="I641:J641"/>
    <mergeCell ref="I687:J687"/>
    <mergeCell ref="K687:L687"/>
    <mergeCell ref="I972:J972"/>
    <mergeCell ref="B733:B734"/>
    <mergeCell ref="C733:C734"/>
    <mergeCell ref="D733:D734"/>
    <mergeCell ref="E733:E734"/>
    <mergeCell ref="B731:B732"/>
    <mergeCell ref="C731:C732"/>
    <mergeCell ref="D731:D732"/>
    <mergeCell ref="E731:E732"/>
    <mergeCell ref="B643:B644"/>
    <mergeCell ref="B641:B642"/>
    <mergeCell ref="M686:N686"/>
    <mergeCell ref="I685:J685"/>
    <mergeCell ref="K685:L685"/>
    <mergeCell ref="B685:B688"/>
    <mergeCell ref="C685:C688"/>
    <mergeCell ref="D685:D688"/>
    <mergeCell ref="E685:E688"/>
    <mergeCell ref="M687:N687"/>
    <mergeCell ref="I1077:J1077"/>
    <mergeCell ref="I1080:J1080"/>
    <mergeCell ref="I1078:J1078"/>
    <mergeCell ref="F1077:F1082"/>
    <mergeCell ref="C641:C642"/>
    <mergeCell ref="D641:D642"/>
    <mergeCell ref="E641:E642"/>
    <mergeCell ref="I733:J733"/>
    <mergeCell ref="I1068:J1068"/>
    <mergeCell ref="K1068:L1068"/>
    <mergeCell ref="M1068:N1068"/>
    <mergeCell ref="O1068:P1068"/>
    <mergeCell ref="B1077:B1082"/>
    <mergeCell ref="C1077:C1082"/>
    <mergeCell ref="D1077:D1082"/>
    <mergeCell ref="E1077:E1082"/>
    <mergeCell ref="I1081:J1081"/>
    <mergeCell ref="I1079:J1079"/>
    <mergeCell ref="M823:N823"/>
    <mergeCell ref="O823:P823"/>
    <mergeCell ref="K777:L777"/>
    <mergeCell ref="M777:N777"/>
    <mergeCell ref="K1074:L1074"/>
    <mergeCell ref="I1075:J1075"/>
    <mergeCell ref="I1074:J1074"/>
    <mergeCell ref="I1072:J1072"/>
    <mergeCell ref="I1070:J1070"/>
    <mergeCell ref="I821:J821"/>
    <mergeCell ref="K775:L775"/>
    <mergeCell ref="I824:J824"/>
    <mergeCell ref="I777:J777"/>
    <mergeCell ref="M824:N824"/>
    <mergeCell ref="O824:P824"/>
    <mergeCell ref="K821:L821"/>
    <mergeCell ref="M776:N776"/>
    <mergeCell ref="O776:P776"/>
    <mergeCell ref="I823:J823"/>
    <mergeCell ref="K823:L823"/>
    <mergeCell ref="C906:C908"/>
    <mergeCell ref="D906:D908"/>
    <mergeCell ref="E906:E908"/>
    <mergeCell ref="F906:F908"/>
    <mergeCell ref="G906:G908"/>
    <mergeCell ref="O1074:P1074"/>
    <mergeCell ref="I1073:J1073"/>
    <mergeCell ref="K1073:L1073"/>
    <mergeCell ref="M958:N958"/>
    <mergeCell ref="O1066:P1066"/>
    <mergeCell ref="K860:L860"/>
    <mergeCell ref="K864:L864"/>
    <mergeCell ref="I862:J862"/>
    <mergeCell ref="K862:L862"/>
    <mergeCell ref="M862:N862"/>
    <mergeCell ref="O868:P868"/>
    <mergeCell ref="M865:N865"/>
    <mergeCell ref="O865:P865"/>
    <mergeCell ref="E816:E818"/>
    <mergeCell ref="D807:D812"/>
    <mergeCell ref="E807:E812"/>
    <mergeCell ref="B815:F815"/>
    <mergeCell ref="G816:G818"/>
    <mergeCell ref="I816:P816"/>
    <mergeCell ref="I822:J822"/>
    <mergeCell ref="I866:J866"/>
    <mergeCell ref="I865:J865"/>
    <mergeCell ref="C821:C822"/>
    <mergeCell ref="F816:F818"/>
    <mergeCell ref="B775:B778"/>
    <mergeCell ref="C775:C778"/>
    <mergeCell ref="D775:D778"/>
    <mergeCell ref="E775:E778"/>
    <mergeCell ref="D816:D818"/>
    <mergeCell ref="C823:C824"/>
    <mergeCell ref="D823:D824"/>
    <mergeCell ref="K865:L865"/>
    <mergeCell ref="I868:J868"/>
    <mergeCell ref="I860:J860"/>
    <mergeCell ref="M868:N868"/>
    <mergeCell ref="M864:N864"/>
    <mergeCell ref="I855:J855"/>
    <mergeCell ref="K855:L855"/>
    <mergeCell ref="M855:N855"/>
    <mergeCell ref="M867:N867"/>
    <mergeCell ref="O867:P867"/>
    <mergeCell ref="O866:P866"/>
    <mergeCell ref="O862:P862"/>
    <mergeCell ref="M859:N859"/>
    <mergeCell ref="O859:P859"/>
    <mergeCell ref="O864:P864"/>
    <mergeCell ref="M866:N866"/>
    <mergeCell ref="O861:P861"/>
    <mergeCell ref="B1070:B1075"/>
    <mergeCell ref="C1070:C1075"/>
    <mergeCell ref="D1070:D1075"/>
    <mergeCell ref="E1070:E1075"/>
    <mergeCell ref="K868:L868"/>
    <mergeCell ref="B913:B914"/>
    <mergeCell ref="B865:B868"/>
    <mergeCell ref="C913:C914"/>
    <mergeCell ref="I913:J913"/>
    <mergeCell ref="B906:B908"/>
    <mergeCell ref="K912:L912"/>
    <mergeCell ref="M912:N912"/>
    <mergeCell ref="O912:P912"/>
    <mergeCell ref="I911:J911"/>
    <mergeCell ref="I1065:J1065"/>
    <mergeCell ref="K1065:L1065"/>
    <mergeCell ref="M1065:N1065"/>
    <mergeCell ref="O1065:P1065"/>
    <mergeCell ref="K1059:L1059"/>
    <mergeCell ref="M1050:N1050"/>
    <mergeCell ref="M913:N913"/>
    <mergeCell ref="O913:P913"/>
    <mergeCell ref="I914:J914"/>
    <mergeCell ref="K914:L914"/>
    <mergeCell ref="M914:N914"/>
    <mergeCell ref="O914:P914"/>
    <mergeCell ref="I1076:J1076"/>
    <mergeCell ref="K1076:L1076"/>
    <mergeCell ref="K911:L911"/>
    <mergeCell ref="M911:N911"/>
    <mergeCell ref="K1075:L1075"/>
    <mergeCell ref="O911:P911"/>
    <mergeCell ref="O958:P958"/>
    <mergeCell ref="O957:P957"/>
    <mergeCell ref="K1048:L1048"/>
    <mergeCell ref="M1075:N1075"/>
    <mergeCell ref="O1004:P1004"/>
    <mergeCell ref="K913:L913"/>
    <mergeCell ref="O992:P992"/>
    <mergeCell ref="K989:L989"/>
    <mergeCell ref="M989:N989"/>
    <mergeCell ref="O989:P989"/>
    <mergeCell ref="M1076:N1076"/>
    <mergeCell ref="O1076:P1076"/>
    <mergeCell ref="O1075:P1075"/>
    <mergeCell ref="O1014:P1014"/>
    <mergeCell ref="M1049:N1049"/>
    <mergeCell ref="O1049:P1049"/>
    <mergeCell ref="E911:E912"/>
    <mergeCell ref="B955:B958"/>
    <mergeCell ref="D913:D914"/>
    <mergeCell ref="E913:E914"/>
    <mergeCell ref="B987:B992"/>
    <mergeCell ref="C987:C992"/>
    <mergeCell ref="E959:E960"/>
    <mergeCell ref="I946:J946"/>
    <mergeCell ref="I943:J943"/>
    <mergeCell ref="D949:D952"/>
    <mergeCell ref="E949:E952"/>
    <mergeCell ref="M1002:N1002"/>
    <mergeCell ref="O1002:P1002"/>
    <mergeCell ref="I1001:J1001"/>
    <mergeCell ref="O987:P987"/>
    <mergeCell ref="I988:J988"/>
    <mergeCell ref="K988:L988"/>
    <mergeCell ref="M1038:N1038"/>
    <mergeCell ref="O1038:P1038"/>
    <mergeCell ref="K1039:L1039"/>
    <mergeCell ref="I1039:J1039"/>
    <mergeCell ref="B1039:B1042"/>
    <mergeCell ref="C953:C954"/>
    <mergeCell ref="D953:D954"/>
    <mergeCell ref="M988:N988"/>
    <mergeCell ref="O988:P988"/>
    <mergeCell ref="I987:J987"/>
    <mergeCell ref="I1046:J1046"/>
    <mergeCell ref="I1036:J1036"/>
    <mergeCell ref="K1036:L1036"/>
    <mergeCell ref="O1039:P1039"/>
    <mergeCell ref="I1045:J1045"/>
    <mergeCell ref="K1035:L1035"/>
    <mergeCell ref="M1035:N1035"/>
    <mergeCell ref="M1037:N1037"/>
    <mergeCell ref="O1037:P1037"/>
    <mergeCell ref="K1037:L1037"/>
    <mergeCell ref="O1003:P1003"/>
    <mergeCell ref="I1004:J1004"/>
    <mergeCell ref="K1004:L1004"/>
    <mergeCell ref="M1004:N1004"/>
    <mergeCell ref="M1045:N1045"/>
    <mergeCell ref="O1045:P1045"/>
    <mergeCell ref="M1036:N1036"/>
    <mergeCell ref="O1036:P1036"/>
    <mergeCell ref="M1039:N1039"/>
    <mergeCell ref="K1038:L1038"/>
    <mergeCell ref="C1003:C1004"/>
    <mergeCell ref="D1003:D1004"/>
    <mergeCell ref="E1003:E1004"/>
    <mergeCell ref="I1003:J1003"/>
    <mergeCell ref="K1003:L1003"/>
    <mergeCell ref="M1003:N1003"/>
    <mergeCell ref="B1001:B1002"/>
    <mergeCell ref="C1001:C1002"/>
    <mergeCell ref="D1001:D1002"/>
    <mergeCell ref="E1001:E1002"/>
    <mergeCell ref="M1046:N1046"/>
    <mergeCell ref="K1001:L1001"/>
    <mergeCell ref="B1003:B1004"/>
    <mergeCell ref="K1045:L1045"/>
    <mergeCell ref="B1045:B1048"/>
    <mergeCell ref="C1045:C1048"/>
    <mergeCell ref="K1069:L1069"/>
    <mergeCell ref="M1069:N1069"/>
    <mergeCell ref="M1047:N1047"/>
    <mergeCell ref="K1066:L1066"/>
    <mergeCell ref="M1066:N1066"/>
    <mergeCell ref="B1049:B1050"/>
    <mergeCell ref="I1069:J1069"/>
    <mergeCell ref="O1069:P1069"/>
    <mergeCell ref="M1001:N1001"/>
    <mergeCell ref="O1001:P1001"/>
    <mergeCell ref="I1002:J1002"/>
    <mergeCell ref="K1002:L1002"/>
    <mergeCell ref="O1042:P1042"/>
    <mergeCell ref="M1042:N1042"/>
    <mergeCell ref="O1035:P1035"/>
    <mergeCell ref="O1061:P1061"/>
    <mergeCell ref="M1063:N1063"/>
    <mergeCell ref="O1063:P1063"/>
    <mergeCell ref="M1064:N1064"/>
    <mergeCell ref="O1064:P1064"/>
    <mergeCell ref="K1067:L1067"/>
    <mergeCell ref="M1067:N1067"/>
    <mergeCell ref="O1067:P1067"/>
    <mergeCell ref="O1059:P1059"/>
    <mergeCell ref="I1058:J1058"/>
    <mergeCell ref="K1060:L1060"/>
    <mergeCell ref="M1060:N1060"/>
    <mergeCell ref="O1060:P1060"/>
    <mergeCell ref="K1058:L1058"/>
    <mergeCell ref="M1058:N1058"/>
    <mergeCell ref="O1058:P1058"/>
    <mergeCell ref="M1070:N1070"/>
    <mergeCell ref="O1070:P1070"/>
    <mergeCell ref="I1071:J1071"/>
    <mergeCell ref="K1071:L1071"/>
    <mergeCell ref="M1071:N1071"/>
    <mergeCell ref="O1071:P1071"/>
    <mergeCell ref="K1070:L1070"/>
    <mergeCell ref="I1066:J1066"/>
    <mergeCell ref="K1063:L1063"/>
    <mergeCell ref="I1064:J1064"/>
    <mergeCell ref="K1064:L1064"/>
    <mergeCell ref="I1063:J1063"/>
    <mergeCell ref="M1059:N1059"/>
    <mergeCell ref="K1061:L1061"/>
    <mergeCell ref="M1061:N1061"/>
    <mergeCell ref="I1059:J1059"/>
    <mergeCell ref="B1063:B1068"/>
    <mergeCell ref="C1063:C1068"/>
    <mergeCell ref="D1063:D1068"/>
    <mergeCell ref="E1063:E1068"/>
    <mergeCell ref="I1060:J1060"/>
    <mergeCell ref="F1056:F1061"/>
    <mergeCell ref="F1063:F1068"/>
    <mergeCell ref="I1061:J1061"/>
    <mergeCell ref="I1067:J1067"/>
    <mergeCell ref="I1053:J1053"/>
    <mergeCell ref="O1056:P1056"/>
    <mergeCell ref="I1057:J1057"/>
    <mergeCell ref="K1057:L1057"/>
    <mergeCell ref="M1057:N1057"/>
    <mergeCell ref="O1057:P1057"/>
    <mergeCell ref="K1053:L1053"/>
    <mergeCell ref="M1053:N1053"/>
    <mergeCell ref="O1053:P1053"/>
    <mergeCell ref="I1056:J1056"/>
    <mergeCell ref="K1056:L1056"/>
    <mergeCell ref="M1056:N1056"/>
    <mergeCell ref="B1056:B1061"/>
    <mergeCell ref="C1056:C1061"/>
    <mergeCell ref="D1056:D1061"/>
    <mergeCell ref="E1056:E1061"/>
    <mergeCell ref="K1052:L1052"/>
    <mergeCell ref="M1052:N1052"/>
    <mergeCell ref="I1055:J1055"/>
    <mergeCell ref="K1055:L1055"/>
    <mergeCell ref="M1055:N1055"/>
    <mergeCell ref="O1055:P1055"/>
    <mergeCell ref="D1045:D1048"/>
    <mergeCell ref="B1043:B1044"/>
    <mergeCell ref="I1052:J1052"/>
    <mergeCell ref="C1043:C1044"/>
    <mergeCell ref="D1043:D1044"/>
    <mergeCell ref="E1043:E1044"/>
    <mergeCell ref="I1054:J1054"/>
    <mergeCell ref="K1043:L1043"/>
    <mergeCell ref="I1047:J1047"/>
    <mergeCell ref="K1047:L1047"/>
    <mergeCell ref="E1045:E1048"/>
    <mergeCell ref="I1048:J1048"/>
    <mergeCell ref="O1040:P1040"/>
    <mergeCell ref="K1040:L1040"/>
    <mergeCell ref="K1054:L1054"/>
    <mergeCell ref="M1054:N1054"/>
    <mergeCell ref="O1054:P1054"/>
    <mergeCell ref="I1043:J1043"/>
    <mergeCell ref="I1042:J1042"/>
    <mergeCell ref="K1042:L1042"/>
    <mergeCell ref="M1040:N1040"/>
    <mergeCell ref="O1043:P1043"/>
    <mergeCell ref="M1048:N1048"/>
    <mergeCell ref="K1046:L1046"/>
    <mergeCell ref="O1046:P1046"/>
    <mergeCell ref="O1048:P1048"/>
    <mergeCell ref="O1047:P1047"/>
    <mergeCell ref="K1044:L1044"/>
    <mergeCell ref="M1044:N1044"/>
    <mergeCell ref="O1044:P1044"/>
    <mergeCell ref="M1041:N1041"/>
    <mergeCell ref="O1041:P1041"/>
    <mergeCell ref="M1043:N1043"/>
    <mergeCell ref="K1041:L1041"/>
    <mergeCell ref="B1035:B1038"/>
    <mergeCell ref="C1035:C1038"/>
    <mergeCell ref="D1035:D1038"/>
    <mergeCell ref="E1035:E1038"/>
    <mergeCell ref="O1052:P1052"/>
    <mergeCell ref="I1051:J1051"/>
    <mergeCell ref="K1051:L1051"/>
    <mergeCell ref="M1051:N1051"/>
    <mergeCell ref="O1051:P1051"/>
    <mergeCell ref="I1044:J1044"/>
    <mergeCell ref="F1035:F1038"/>
    <mergeCell ref="F1039:F1042"/>
    <mergeCell ref="I1037:J1037"/>
    <mergeCell ref="I1035:J1035"/>
    <mergeCell ref="I1033:J1033"/>
    <mergeCell ref="I1041:J1041"/>
    <mergeCell ref="B1028:B1032"/>
    <mergeCell ref="C1028:C1032"/>
    <mergeCell ref="D1028:D1032"/>
    <mergeCell ref="E1028:E1032"/>
    <mergeCell ref="I1030:J1030"/>
    <mergeCell ref="C1039:C1042"/>
    <mergeCell ref="D1039:D1042"/>
    <mergeCell ref="E1039:E1042"/>
    <mergeCell ref="I1040:J1040"/>
    <mergeCell ref="I1038:J1038"/>
    <mergeCell ref="K1029:L1029"/>
    <mergeCell ref="M1029:N1029"/>
    <mergeCell ref="O1029:P1029"/>
    <mergeCell ref="K1032:L1032"/>
    <mergeCell ref="M1032:N1032"/>
    <mergeCell ref="O1032:P1032"/>
    <mergeCell ref="M1034:N1034"/>
    <mergeCell ref="O1034:P1034"/>
    <mergeCell ref="M1033:N1033"/>
    <mergeCell ref="O1033:P1033"/>
    <mergeCell ref="M1031:N1031"/>
    <mergeCell ref="O1031:P1031"/>
    <mergeCell ref="K1033:L1033"/>
    <mergeCell ref="I1034:J1034"/>
    <mergeCell ref="K1034:L1034"/>
    <mergeCell ref="O1025:P1025"/>
    <mergeCell ref="M1026:N1026"/>
    <mergeCell ref="O1026:P1026"/>
    <mergeCell ref="O1030:P1030"/>
    <mergeCell ref="I1031:J1031"/>
    <mergeCell ref="K1031:L1031"/>
    <mergeCell ref="I1028:J1028"/>
    <mergeCell ref="K1028:L1028"/>
    <mergeCell ref="M1028:N1028"/>
    <mergeCell ref="O1028:P1028"/>
    <mergeCell ref="B1023:B1027"/>
    <mergeCell ref="C1023:C1027"/>
    <mergeCell ref="D1023:D1027"/>
    <mergeCell ref="E1023:E1027"/>
    <mergeCell ref="I1025:J1025"/>
    <mergeCell ref="K1025:L1025"/>
    <mergeCell ref="I1026:J1026"/>
    <mergeCell ref="K1026:L1026"/>
    <mergeCell ref="I1023:J1023"/>
    <mergeCell ref="K1023:L1023"/>
    <mergeCell ref="M1030:N1030"/>
    <mergeCell ref="M1023:N1023"/>
    <mergeCell ref="O1023:P1023"/>
    <mergeCell ref="I1024:J1024"/>
    <mergeCell ref="K1024:L1024"/>
    <mergeCell ref="M1024:N1024"/>
    <mergeCell ref="O1024:P1024"/>
    <mergeCell ref="M1027:N1027"/>
    <mergeCell ref="O1027:P1027"/>
    <mergeCell ref="M1025:N1025"/>
    <mergeCell ref="K1018:L1018"/>
    <mergeCell ref="M1018:N1018"/>
    <mergeCell ref="O1018:P1018"/>
    <mergeCell ref="M1020:N1020"/>
    <mergeCell ref="O1020:P1020"/>
    <mergeCell ref="M1019:N1019"/>
    <mergeCell ref="O1019:P1019"/>
    <mergeCell ref="M1022:N1022"/>
    <mergeCell ref="O1022:P1022"/>
    <mergeCell ref="M1021:N1021"/>
    <mergeCell ref="O1021:P1021"/>
    <mergeCell ref="M1013:N1013"/>
    <mergeCell ref="O1013:P1013"/>
    <mergeCell ref="I1021:J1021"/>
    <mergeCell ref="K1021:L1021"/>
    <mergeCell ref="M1016:N1016"/>
    <mergeCell ref="O1016:P1016"/>
    <mergeCell ref="M1008:N1008"/>
    <mergeCell ref="O1008:P1008"/>
    <mergeCell ref="I1009:J1009"/>
    <mergeCell ref="K1009:L1009"/>
    <mergeCell ref="M1009:N1009"/>
    <mergeCell ref="O1009:P1009"/>
    <mergeCell ref="M1010:N1010"/>
    <mergeCell ref="O1010:P1010"/>
    <mergeCell ref="M1005:N1005"/>
    <mergeCell ref="G996:G998"/>
    <mergeCell ref="M1007:N1007"/>
    <mergeCell ref="O1007:P1007"/>
    <mergeCell ref="M1015:N1015"/>
    <mergeCell ref="O1015:P1015"/>
    <mergeCell ref="I1011:J1011"/>
    <mergeCell ref="K1011:L1011"/>
    <mergeCell ref="M1011:N1011"/>
    <mergeCell ref="O1011:P1011"/>
    <mergeCell ref="K1012:L1012"/>
    <mergeCell ref="M1012:N1012"/>
    <mergeCell ref="O1012:P1012"/>
    <mergeCell ref="I1010:J1010"/>
    <mergeCell ref="K1010:L1010"/>
    <mergeCell ref="E1005:E1006"/>
    <mergeCell ref="I1007:J1007"/>
    <mergeCell ref="K1007:L1007"/>
    <mergeCell ref="I1005:J1005"/>
    <mergeCell ref="K1005:L1005"/>
    <mergeCell ref="D1005:D1006"/>
    <mergeCell ref="O1005:P1005"/>
    <mergeCell ref="I1006:J1006"/>
    <mergeCell ref="K1006:L1006"/>
    <mergeCell ref="M1006:N1006"/>
    <mergeCell ref="O1006:P1006"/>
    <mergeCell ref="M999:N999"/>
    <mergeCell ref="O999:P999"/>
    <mergeCell ref="M998:N998"/>
    <mergeCell ref="B996:B998"/>
    <mergeCell ref="C996:C998"/>
    <mergeCell ref="D996:D998"/>
    <mergeCell ref="M1000:N1000"/>
    <mergeCell ref="O1000:P1000"/>
    <mergeCell ref="I996:P996"/>
    <mergeCell ref="I997:J997"/>
    <mergeCell ref="K997:L997"/>
    <mergeCell ref="M997:N997"/>
    <mergeCell ref="O997:P998"/>
    <mergeCell ref="I998:J998"/>
    <mergeCell ref="K998:L998"/>
    <mergeCell ref="I1000:J1000"/>
    <mergeCell ref="B1005:B1006"/>
    <mergeCell ref="C1005:C1006"/>
    <mergeCell ref="M991:N991"/>
    <mergeCell ref="K987:L987"/>
    <mergeCell ref="M987:N987"/>
    <mergeCell ref="M983:N983"/>
    <mergeCell ref="O983:P983"/>
    <mergeCell ref="K984:L984"/>
    <mergeCell ref="M984:N984"/>
    <mergeCell ref="O984:P984"/>
    <mergeCell ref="M981:N981"/>
    <mergeCell ref="O981:P981"/>
    <mergeCell ref="K980:L980"/>
    <mergeCell ref="I990:J990"/>
    <mergeCell ref="K990:L990"/>
    <mergeCell ref="M990:N990"/>
    <mergeCell ref="O990:P990"/>
    <mergeCell ref="I989:J989"/>
    <mergeCell ref="M982:N982"/>
    <mergeCell ref="I985:J985"/>
    <mergeCell ref="M980:N980"/>
    <mergeCell ref="O982:P982"/>
    <mergeCell ref="M986:N986"/>
    <mergeCell ref="O986:P986"/>
    <mergeCell ref="O980:P980"/>
    <mergeCell ref="B980:B985"/>
    <mergeCell ref="C980:C985"/>
    <mergeCell ref="D980:D985"/>
    <mergeCell ref="E980:E985"/>
    <mergeCell ref="I984:J984"/>
    <mergeCell ref="I982:J982"/>
    <mergeCell ref="I980:J980"/>
    <mergeCell ref="I981:J981"/>
    <mergeCell ref="I983:J983"/>
    <mergeCell ref="D987:D992"/>
    <mergeCell ref="E987:E992"/>
    <mergeCell ref="O991:P991"/>
    <mergeCell ref="K992:L992"/>
    <mergeCell ref="M992:N992"/>
    <mergeCell ref="O985:P985"/>
    <mergeCell ref="I991:J991"/>
    <mergeCell ref="K985:L985"/>
    <mergeCell ref="M985:N985"/>
    <mergeCell ref="I986:J986"/>
    <mergeCell ref="O979:P979"/>
    <mergeCell ref="I979:J979"/>
    <mergeCell ref="K979:L979"/>
    <mergeCell ref="K977:L977"/>
    <mergeCell ref="M977:N977"/>
    <mergeCell ref="O977:P977"/>
    <mergeCell ref="I978:J978"/>
    <mergeCell ref="K978:L978"/>
    <mergeCell ref="M978:N978"/>
    <mergeCell ref="O978:P978"/>
    <mergeCell ref="M974:N974"/>
    <mergeCell ref="O974:P974"/>
    <mergeCell ref="K975:L975"/>
    <mergeCell ref="M975:N975"/>
    <mergeCell ref="O975:P975"/>
    <mergeCell ref="I976:J976"/>
    <mergeCell ref="K976:L976"/>
    <mergeCell ref="M976:N976"/>
    <mergeCell ref="O976:P976"/>
    <mergeCell ref="M979:N979"/>
    <mergeCell ref="K969:L969"/>
    <mergeCell ref="M969:N969"/>
    <mergeCell ref="O969:P969"/>
    <mergeCell ref="I968:J968"/>
    <mergeCell ref="K970:L970"/>
    <mergeCell ref="M970:N970"/>
    <mergeCell ref="O970:P970"/>
    <mergeCell ref="K971:L971"/>
    <mergeCell ref="M971:N971"/>
    <mergeCell ref="I977:J977"/>
    <mergeCell ref="I975:J975"/>
    <mergeCell ref="K974:L974"/>
    <mergeCell ref="K968:L968"/>
    <mergeCell ref="M968:N968"/>
    <mergeCell ref="O968:P968"/>
    <mergeCell ref="K973:L973"/>
    <mergeCell ref="M973:N973"/>
    <mergeCell ref="O973:P973"/>
    <mergeCell ref="O971:P971"/>
    <mergeCell ref="K967:L967"/>
    <mergeCell ref="I969:J969"/>
    <mergeCell ref="I973:J973"/>
    <mergeCell ref="B973:B978"/>
    <mergeCell ref="C973:C978"/>
    <mergeCell ref="D973:D978"/>
    <mergeCell ref="E973:E978"/>
    <mergeCell ref="I970:J970"/>
    <mergeCell ref="I974:J974"/>
    <mergeCell ref="I971:J971"/>
    <mergeCell ref="B966:B971"/>
    <mergeCell ref="C966:C971"/>
    <mergeCell ref="D966:D971"/>
    <mergeCell ref="E966:E971"/>
    <mergeCell ref="M967:N967"/>
    <mergeCell ref="O967:P967"/>
    <mergeCell ref="I963:J963"/>
    <mergeCell ref="K963:L963"/>
    <mergeCell ref="M963:N963"/>
    <mergeCell ref="O963:P963"/>
    <mergeCell ref="K964:L964"/>
    <mergeCell ref="M964:N964"/>
    <mergeCell ref="O964:P964"/>
    <mergeCell ref="I964:J964"/>
    <mergeCell ref="I966:J966"/>
    <mergeCell ref="F966:F971"/>
    <mergeCell ref="I967:J967"/>
    <mergeCell ref="I965:J965"/>
    <mergeCell ref="K965:L965"/>
    <mergeCell ref="M965:N965"/>
    <mergeCell ref="O965:P965"/>
    <mergeCell ref="K966:L966"/>
    <mergeCell ref="M966:N966"/>
    <mergeCell ref="O966:P966"/>
    <mergeCell ref="M959:N959"/>
    <mergeCell ref="I960:J960"/>
    <mergeCell ref="K960:L960"/>
    <mergeCell ref="I959:J959"/>
    <mergeCell ref="K959:L959"/>
    <mergeCell ref="M960:N960"/>
    <mergeCell ref="M955:N955"/>
    <mergeCell ref="I957:J957"/>
    <mergeCell ref="K957:L957"/>
    <mergeCell ref="M957:N957"/>
    <mergeCell ref="I956:J956"/>
    <mergeCell ref="I955:J955"/>
    <mergeCell ref="C955:C958"/>
    <mergeCell ref="B959:B960"/>
    <mergeCell ref="C959:C960"/>
    <mergeCell ref="D959:D960"/>
    <mergeCell ref="O955:P955"/>
    <mergeCell ref="O952:P952"/>
    <mergeCell ref="M956:N956"/>
    <mergeCell ref="O956:P956"/>
    <mergeCell ref="I958:J958"/>
    <mergeCell ref="K958:L958"/>
    <mergeCell ref="O954:P954"/>
    <mergeCell ref="D955:D958"/>
    <mergeCell ref="E955:E958"/>
    <mergeCell ref="I962:J962"/>
    <mergeCell ref="K962:L962"/>
    <mergeCell ref="M962:N962"/>
    <mergeCell ref="O962:P962"/>
    <mergeCell ref="I961:J961"/>
    <mergeCell ref="K961:L961"/>
    <mergeCell ref="M961:N961"/>
    <mergeCell ref="O961:P961"/>
    <mergeCell ref="O946:P946"/>
    <mergeCell ref="K949:L949"/>
    <mergeCell ref="I953:J953"/>
    <mergeCell ref="K953:L953"/>
    <mergeCell ref="B953:B954"/>
    <mergeCell ref="K956:L956"/>
    <mergeCell ref="E953:E954"/>
    <mergeCell ref="I952:J952"/>
    <mergeCell ref="K952:L952"/>
    <mergeCell ref="O949:P949"/>
    <mergeCell ref="K950:L950"/>
    <mergeCell ref="M948:N948"/>
    <mergeCell ref="O948:P948"/>
    <mergeCell ref="M950:N950"/>
    <mergeCell ref="K955:L955"/>
    <mergeCell ref="O953:P953"/>
    <mergeCell ref="M951:N951"/>
    <mergeCell ref="O951:P951"/>
    <mergeCell ref="M952:N952"/>
    <mergeCell ref="M953:N953"/>
    <mergeCell ref="I954:J954"/>
    <mergeCell ref="K954:L954"/>
    <mergeCell ref="M954:N954"/>
    <mergeCell ref="I949:J949"/>
    <mergeCell ref="M949:N949"/>
    <mergeCell ref="K951:L951"/>
    <mergeCell ref="I951:J951"/>
    <mergeCell ref="B938:B942"/>
    <mergeCell ref="C938:C942"/>
    <mergeCell ref="D938:D942"/>
    <mergeCell ref="E938:E942"/>
    <mergeCell ref="I940:J940"/>
    <mergeCell ref="O944:P944"/>
    <mergeCell ref="M943:N943"/>
    <mergeCell ref="B945:B948"/>
    <mergeCell ref="C945:C948"/>
    <mergeCell ref="D945:D948"/>
    <mergeCell ref="E945:E948"/>
    <mergeCell ref="B949:B952"/>
    <mergeCell ref="C949:C952"/>
    <mergeCell ref="O947:P947"/>
    <mergeCell ref="I948:J948"/>
    <mergeCell ref="K948:L948"/>
    <mergeCell ref="O950:P950"/>
    <mergeCell ref="I950:J950"/>
    <mergeCell ref="I947:J947"/>
    <mergeCell ref="K947:L947"/>
    <mergeCell ref="M947:N947"/>
    <mergeCell ref="K942:L942"/>
    <mergeCell ref="I942:J942"/>
    <mergeCell ref="K943:L943"/>
    <mergeCell ref="O945:P945"/>
    <mergeCell ref="K946:L946"/>
    <mergeCell ref="M946:N946"/>
    <mergeCell ref="M944:N944"/>
    <mergeCell ref="I945:J945"/>
    <mergeCell ref="K945:L945"/>
    <mergeCell ref="M945:N945"/>
    <mergeCell ref="M934:N934"/>
    <mergeCell ref="O934:P934"/>
    <mergeCell ref="K937:L937"/>
    <mergeCell ref="M937:N937"/>
    <mergeCell ref="I941:J941"/>
    <mergeCell ref="K941:L941"/>
    <mergeCell ref="M941:N941"/>
    <mergeCell ref="I938:J938"/>
    <mergeCell ref="I939:J939"/>
    <mergeCell ref="M936:N936"/>
    <mergeCell ref="I936:J936"/>
    <mergeCell ref="I937:J937"/>
    <mergeCell ref="K938:L938"/>
    <mergeCell ref="K936:L936"/>
    <mergeCell ref="O936:P936"/>
    <mergeCell ref="K939:L939"/>
    <mergeCell ref="O939:P939"/>
    <mergeCell ref="M940:N940"/>
    <mergeCell ref="M938:N938"/>
    <mergeCell ref="O942:P942"/>
    <mergeCell ref="O938:P938"/>
    <mergeCell ref="I944:J944"/>
    <mergeCell ref="K944:L944"/>
    <mergeCell ref="O941:P941"/>
    <mergeCell ref="M939:N939"/>
    <mergeCell ref="M942:N942"/>
    <mergeCell ref="O940:P940"/>
    <mergeCell ref="O932:P932"/>
    <mergeCell ref="O937:P937"/>
    <mergeCell ref="K935:L935"/>
    <mergeCell ref="M935:N935"/>
    <mergeCell ref="O935:P935"/>
    <mergeCell ref="O943:P943"/>
    <mergeCell ref="M933:N933"/>
    <mergeCell ref="O933:P933"/>
    <mergeCell ref="K934:L934"/>
    <mergeCell ref="K940:L940"/>
    <mergeCell ref="I931:J931"/>
    <mergeCell ref="M931:N931"/>
    <mergeCell ref="M932:N932"/>
    <mergeCell ref="F933:F937"/>
    <mergeCell ref="I933:J933"/>
    <mergeCell ref="I934:J934"/>
    <mergeCell ref="I932:J932"/>
    <mergeCell ref="B933:B937"/>
    <mergeCell ref="C933:C937"/>
    <mergeCell ref="D933:D937"/>
    <mergeCell ref="E933:E937"/>
    <mergeCell ref="I935:J935"/>
    <mergeCell ref="K933:L933"/>
    <mergeCell ref="I919:J919"/>
    <mergeCell ref="K919:L919"/>
    <mergeCell ref="M919:N919"/>
    <mergeCell ref="I930:J930"/>
    <mergeCell ref="K929:L929"/>
    <mergeCell ref="I927:J927"/>
    <mergeCell ref="M921:N921"/>
    <mergeCell ref="O921:P921"/>
    <mergeCell ref="K918:L918"/>
    <mergeCell ref="M918:N918"/>
    <mergeCell ref="O918:P918"/>
    <mergeCell ref="O919:P919"/>
    <mergeCell ref="I918:J918"/>
    <mergeCell ref="I925:J925"/>
    <mergeCell ref="K925:L925"/>
    <mergeCell ref="M925:N925"/>
    <mergeCell ref="O925:P925"/>
    <mergeCell ref="K924:L924"/>
    <mergeCell ref="M924:N924"/>
    <mergeCell ref="O924:P924"/>
    <mergeCell ref="I921:J921"/>
    <mergeCell ref="K921:L921"/>
    <mergeCell ref="I926:J926"/>
    <mergeCell ref="K926:L926"/>
    <mergeCell ref="M926:N926"/>
    <mergeCell ref="O926:P926"/>
    <mergeCell ref="O931:P931"/>
    <mergeCell ref="I928:J928"/>
    <mergeCell ref="K928:L928"/>
    <mergeCell ref="M928:N928"/>
    <mergeCell ref="O928:P928"/>
    <mergeCell ref="M929:N929"/>
    <mergeCell ref="K917:L917"/>
    <mergeCell ref="I915:J915"/>
    <mergeCell ref="K915:L915"/>
    <mergeCell ref="O917:P917"/>
    <mergeCell ref="I916:J916"/>
    <mergeCell ref="K916:L916"/>
    <mergeCell ref="M916:N916"/>
    <mergeCell ref="O916:P916"/>
    <mergeCell ref="M917:N917"/>
    <mergeCell ref="B915:B916"/>
    <mergeCell ref="C915:C916"/>
    <mergeCell ref="D915:D916"/>
    <mergeCell ref="E915:E916"/>
    <mergeCell ref="I917:J917"/>
    <mergeCell ref="M915:N915"/>
    <mergeCell ref="O915:P915"/>
    <mergeCell ref="I912:J912"/>
    <mergeCell ref="B911:B912"/>
    <mergeCell ref="C911:C912"/>
    <mergeCell ref="D911:D912"/>
    <mergeCell ref="K909:L909"/>
    <mergeCell ref="M909:N909"/>
    <mergeCell ref="O909:P909"/>
    <mergeCell ref="I910:J910"/>
    <mergeCell ref="K910:L910"/>
    <mergeCell ref="M910:N910"/>
    <mergeCell ref="O910:P910"/>
    <mergeCell ref="I906:P906"/>
    <mergeCell ref="I907:J907"/>
    <mergeCell ref="K907:L907"/>
    <mergeCell ref="M907:N907"/>
    <mergeCell ref="O907:P908"/>
    <mergeCell ref="I908:J908"/>
    <mergeCell ref="K908:L908"/>
    <mergeCell ref="M908:N908"/>
    <mergeCell ref="M901:N901"/>
    <mergeCell ref="O901:P901"/>
    <mergeCell ref="I902:J902"/>
    <mergeCell ref="K902:L902"/>
    <mergeCell ref="M902:N902"/>
    <mergeCell ref="O902:P902"/>
    <mergeCell ref="K899:L899"/>
    <mergeCell ref="M899:N899"/>
    <mergeCell ref="O899:P899"/>
    <mergeCell ref="I900:J900"/>
    <mergeCell ref="K900:L900"/>
    <mergeCell ref="M900:N900"/>
    <mergeCell ref="O900:P900"/>
    <mergeCell ref="K897:L897"/>
    <mergeCell ref="M897:N897"/>
    <mergeCell ref="O897:P897"/>
    <mergeCell ref="I898:J898"/>
    <mergeCell ref="K898:L898"/>
    <mergeCell ref="M898:N898"/>
    <mergeCell ref="O898:P898"/>
    <mergeCell ref="I897:J897"/>
    <mergeCell ref="I899:J899"/>
    <mergeCell ref="I901:J901"/>
    <mergeCell ref="B897:B902"/>
    <mergeCell ref="C897:C902"/>
    <mergeCell ref="I909:J909"/>
    <mergeCell ref="D897:D902"/>
    <mergeCell ref="E897:E902"/>
    <mergeCell ref="B905:F905"/>
    <mergeCell ref="F897:F902"/>
    <mergeCell ref="O896:P896"/>
    <mergeCell ref="O893:P893"/>
    <mergeCell ref="K894:L894"/>
    <mergeCell ref="M894:N894"/>
    <mergeCell ref="O894:P894"/>
    <mergeCell ref="O895:P895"/>
    <mergeCell ref="B890:B895"/>
    <mergeCell ref="C890:C895"/>
    <mergeCell ref="D890:D895"/>
    <mergeCell ref="E890:E895"/>
    <mergeCell ref="I894:J894"/>
    <mergeCell ref="I895:J895"/>
    <mergeCell ref="K895:L895"/>
    <mergeCell ref="M895:N895"/>
    <mergeCell ref="I896:J896"/>
    <mergeCell ref="K901:L901"/>
    <mergeCell ref="I893:J893"/>
    <mergeCell ref="K893:L893"/>
    <mergeCell ref="M893:N893"/>
    <mergeCell ref="K896:L896"/>
    <mergeCell ref="M896:N896"/>
    <mergeCell ref="I889:J889"/>
    <mergeCell ref="K889:L889"/>
    <mergeCell ref="M889:N889"/>
    <mergeCell ref="O889:P889"/>
    <mergeCell ref="K892:L892"/>
    <mergeCell ref="M892:N892"/>
    <mergeCell ref="I892:J892"/>
    <mergeCell ref="I890:J890"/>
    <mergeCell ref="M890:N890"/>
    <mergeCell ref="O892:P892"/>
    <mergeCell ref="K887:L887"/>
    <mergeCell ref="M887:N887"/>
    <mergeCell ref="O887:P887"/>
    <mergeCell ref="I888:J888"/>
    <mergeCell ref="K888:L888"/>
    <mergeCell ref="M888:N888"/>
    <mergeCell ref="O888:P888"/>
    <mergeCell ref="K885:L885"/>
    <mergeCell ref="M885:N885"/>
    <mergeCell ref="O885:P885"/>
    <mergeCell ref="I886:J886"/>
    <mergeCell ref="K886:L886"/>
    <mergeCell ref="M886:N886"/>
    <mergeCell ref="O886:P886"/>
    <mergeCell ref="B876:B881"/>
    <mergeCell ref="C876:C881"/>
    <mergeCell ref="D876:D881"/>
    <mergeCell ref="E876:E881"/>
    <mergeCell ref="I883:J883"/>
    <mergeCell ref="B883:B888"/>
    <mergeCell ref="C883:C888"/>
    <mergeCell ref="I885:J885"/>
    <mergeCell ref="I887:J887"/>
    <mergeCell ref="K880:L880"/>
    <mergeCell ref="M880:N880"/>
    <mergeCell ref="O880:P880"/>
    <mergeCell ref="I881:J881"/>
    <mergeCell ref="K881:L881"/>
    <mergeCell ref="M881:N881"/>
    <mergeCell ref="O881:P881"/>
    <mergeCell ref="K878:L878"/>
    <mergeCell ref="M878:N878"/>
    <mergeCell ref="O878:P878"/>
    <mergeCell ref="I879:J879"/>
    <mergeCell ref="K879:L879"/>
    <mergeCell ref="M879:N879"/>
    <mergeCell ref="O879:P879"/>
    <mergeCell ref="I878:J878"/>
    <mergeCell ref="O890:P890"/>
    <mergeCell ref="I891:J891"/>
    <mergeCell ref="K891:L891"/>
    <mergeCell ref="M891:N891"/>
    <mergeCell ref="O891:P891"/>
    <mergeCell ref="K890:L890"/>
    <mergeCell ref="K876:L876"/>
    <mergeCell ref="M876:N876"/>
    <mergeCell ref="O876:P876"/>
    <mergeCell ref="I877:J877"/>
    <mergeCell ref="K877:L877"/>
    <mergeCell ref="M877:N877"/>
    <mergeCell ref="O877:P877"/>
    <mergeCell ref="I876:J876"/>
    <mergeCell ref="I875:J875"/>
    <mergeCell ref="K875:L875"/>
    <mergeCell ref="M875:N875"/>
    <mergeCell ref="O875:P875"/>
    <mergeCell ref="D883:D888"/>
    <mergeCell ref="E883:E888"/>
    <mergeCell ref="I880:J880"/>
    <mergeCell ref="K883:L883"/>
    <mergeCell ref="M883:N883"/>
    <mergeCell ref="O883:P883"/>
    <mergeCell ref="I884:J884"/>
    <mergeCell ref="K884:L884"/>
    <mergeCell ref="M884:N884"/>
    <mergeCell ref="O884:P884"/>
    <mergeCell ref="M872:N872"/>
    <mergeCell ref="O872:P872"/>
    <mergeCell ref="M871:N871"/>
    <mergeCell ref="O871:P871"/>
    <mergeCell ref="K873:L873"/>
    <mergeCell ref="M874:N874"/>
    <mergeCell ref="O874:P874"/>
    <mergeCell ref="I874:J874"/>
    <mergeCell ref="K861:L861"/>
    <mergeCell ref="M873:N873"/>
    <mergeCell ref="O873:P873"/>
    <mergeCell ref="I873:J873"/>
    <mergeCell ref="I864:J864"/>
    <mergeCell ref="I871:J871"/>
    <mergeCell ref="K871:L871"/>
    <mergeCell ref="I863:J863"/>
    <mergeCell ref="K863:L863"/>
    <mergeCell ref="K866:L866"/>
    <mergeCell ref="K867:L867"/>
    <mergeCell ref="I867:J867"/>
    <mergeCell ref="D865:D868"/>
    <mergeCell ref="E865:E868"/>
    <mergeCell ref="B863:B864"/>
    <mergeCell ref="I872:J872"/>
    <mergeCell ref="K872:L872"/>
    <mergeCell ref="C863:C864"/>
    <mergeCell ref="D863:D864"/>
    <mergeCell ref="E863:E864"/>
    <mergeCell ref="O858:P858"/>
    <mergeCell ref="M860:N860"/>
    <mergeCell ref="O860:P860"/>
    <mergeCell ref="K859:L859"/>
    <mergeCell ref="I861:J861"/>
    <mergeCell ref="C865:C868"/>
    <mergeCell ref="O856:P856"/>
    <mergeCell ref="D859:D862"/>
    <mergeCell ref="E859:E862"/>
    <mergeCell ref="I857:J857"/>
    <mergeCell ref="K857:L857"/>
    <mergeCell ref="M857:N857"/>
    <mergeCell ref="O857:P857"/>
    <mergeCell ref="I858:J858"/>
    <mergeCell ref="K858:L858"/>
    <mergeCell ref="M858:N858"/>
    <mergeCell ref="M851:N851"/>
    <mergeCell ref="O851:P851"/>
    <mergeCell ref="O863:P863"/>
    <mergeCell ref="M863:N863"/>
    <mergeCell ref="M861:N861"/>
    <mergeCell ref="O855:P855"/>
    <mergeCell ref="I856:J856"/>
    <mergeCell ref="K856:L856"/>
    <mergeCell ref="M856:N856"/>
    <mergeCell ref="I854:J854"/>
    <mergeCell ref="K854:L854"/>
    <mergeCell ref="M854:N854"/>
    <mergeCell ref="O854:P854"/>
    <mergeCell ref="M853:N853"/>
    <mergeCell ref="O853:P853"/>
    <mergeCell ref="O850:P850"/>
    <mergeCell ref="I853:J853"/>
    <mergeCell ref="K853:L853"/>
    <mergeCell ref="B855:B858"/>
    <mergeCell ref="C855:C858"/>
    <mergeCell ref="D855:D858"/>
    <mergeCell ref="E855:E858"/>
    <mergeCell ref="I859:J859"/>
    <mergeCell ref="B859:B862"/>
    <mergeCell ref="C859:C862"/>
    <mergeCell ref="F859:F862"/>
    <mergeCell ref="F855:F858"/>
    <mergeCell ref="M852:N852"/>
    <mergeCell ref="O852:P852"/>
    <mergeCell ref="B848:B852"/>
    <mergeCell ref="C848:C852"/>
    <mergeCell ref="D848:D852"/>
    <mergeCell ref="E848:E852"/>
    <mergeCell ref="I850:J850"/>
    <mergeCell ref="K850:L850"/>
    <mergeCell ref="M850:N850"/>
    <mergeCell ref="I851:J851"/>
    <mergeCell ref="I848:J848"/>
    <mergeCell ref="K848:L848"/>
    <mergeCell ref="M848:N848"/>
    <mergeCell ref="O848:P848"/>
    <mergeCell ref="I849:J849"/>
    <mergeCell ref="K849:L849"/>
    <mergeCell ref="M849:N849"/>
    <mergeCell ref="O849:P849"/>
    <mergeCell ref="M847:N847"/>
    <mergeCell ref="O847:P847"/>
    <mergeCell ref="B843:B847"/>
    <mergeCell ref="C843:C847"/>
    <mergeCell ref="D843:D847"/>
    <mergeCell ref="E843:E847"/>
    <mergeCell ref="I845:J845"/>
    <mergeCell ref="K845:L845"/>
    <mergeCell ref="M845:N845"/>
    <mergeCell ref="O845:P845"/>
    <mergeCell ref="M846:N846"/>
    <mergeCell ref="O846:P846"/>
    <mergeCell ref="I843:J843"/>
    <mergeCell ref="K843:L843"/>
    <mergeCell ref="M843:N843"/>
    <mergeCell ref="O843:P843"/>
    <mergeCell ref="I844:J844"/>
    <mergeCell ref="K844:L844"/>
    <mergeCell ref="M844:N844"/>
    <mergeCell ref="O844:P844"/>
    <mergeCell ref="I842:J842"/>
    <mergeCell ref="K842:L842"/>
    <mergeCell ref="M842:N842"/>
    <mergeCell ref="O842:P842"/>
    <mergeCell ref="I841:J841"/>
    <mergeCell ref="K841:L841"/>
    <mergeCell ref="M841:N841"/>
    <mergeCell ref="O841:P841"/>
    <mergeCell ref="M832:N832"/>
    <mergeCell ref="O832:P832"/>
    <mergeCell ref="I830:J830"/>
    <mergeCell ref="K830:L830"/>
    <mergeCell ref="M830:N830"/>
    <mergeCell ref="O830:P830"/>
    <mergeCell ref="I831:J831"/>
    <mergeCell ref="K831:L831"/>
    <mergeCell ref="M831:N831"/>
    <mergeCell ref="O831:P831"/>
    <mergeCell ref="M828:N828"/>
    <mergeCell ref="O828:P828"/>
    <mergeCell ref="I829:J829"/>
    <mergeCell ref="K829:L829"/>
    <mergeCell ref="M829:N829"/>
    <mergeCell ref="O829:P829"/>
    <mergeCell ref="I828:J828"/>
    <mergeCell ref="K828:L828"/>
    <mergeCell ref="I837:J837"/>
    <mergeCell ref="K837:L837"/>
    <mergeCell ref="M837:N837"/>
    <mergeCell ref="O837:P837"/>
    <mergeCell ref="I838:J838"/>
    <mergeCell ref="K838:L838"/>
    <mergeCell ref="M838:N838"/>
    <mergeCell ref="O838:P838"/>
    <mergeCell ref="M835:N835"/>
    <mergeCell ref="O835:P835"/>
    <mergeCell ref="I836:J836"/>
    <mergeCell ref="K836:L836"/>
    <mergeCell ref="M836:N836"/>
    <mergeCell ref="O836:P836"/>
    <mergeCell ref="I835:J835"/>
    <mergeCell ref="K835:L835"/>
    <mergeCell ref="I832:J832"/>
    <mergeCell ref="K832:L832"/>
    <mergeCell ref="I827:J827"/>
    <mergeCell ref="K827:L827"/>
    <mergeCell ref="I825:J825"/>
    <mergeCell ref="K825:L825"/>
    <mergeCell ref="M827:N827"/>
    <mergeCell ref="O827:P827"/>
    <mergeCell ref="I826:J826"/>
    <mergeCell ref="K826:L826"/>
    <mergeCell ref="M826:N826"/>
    <mergeCell ref="O826:P826"/>
    <mergeCell ref="B825:B826"/>
    <mergeCell ref="C825:C826"/>
    <mergeCell ref="D825:D826"/>
    <mergeCell ref="E825:E826"/>
    <mergeCell ref="M825:N825"/>
    <mergeCell ref="O825:P825"/>
    <mergeCell ref="O822:P822"/>
    <mergeCell ref="E821:E822"/>
    <mergeCell ref="K824:L824"/>
    <mergeCell ref="K822:L822"/>
    <mergeCell ref="I819:J819"/>
    <mergeCell ref="K819:L819"/>
    <mergeCell ref="M819:N819"/>
    <mergeCell ref="O819:P819"/>
    <mergeCell ref="I820:J820"/>
    <mergeCell ref="K820:L820"/>
    <mergeCell ref="M820:N820"/>
    <mergeCell ref="O820:P820"/>
    <mergeCell ref="I817:J817"/>
    <mergeCell ref="K817:L817"/>
    <mergeCell ref="M817:N817"/>
    <mergeCell ref="O817:P818"/>
    <mergeCell ref="I818:J818"/>
    <mergeCell ref="K818:L818"/>
    <mergeCell ref="M818:N818"/>
    <mergeCell ref="K808:L808"/>
    <mergeCell ref="O811:P811"/>
    <mergeCell ref="I812:J812"/>
    <mergeCell ref="K812:L812"/>
    <mergeCell ref="M812:N812"/>
    <mergeCell ref="O812:P812"/>
    <mergeCell ref="K811:L811"/>
    <mergeCell ref="O808:P808"/>
    <mergeCell ref="B807:B812"/>
    <mergeCell ref="C807:C812"/>
    <mergeCell ref="O809:P809"/>
    <mergeCell ref="I810:J810"/>
    <mergeCell ref="K810:L810"/>
    <mergeCell ref="M810:N810"/>
    <mergeCell ref="O810:P810"/>
    <mergeCell ref="K807:L807"/>
    <mergeCell ref="M807:N807"/>
    <mergeCell ref="O807:P807"/>
    <mergeCell ref="O800:P800"/>
    <mergeCell ref="I801:J801"/>
    <mergeCell ref="K801:L801"/>
    <mergeCell ref="O802:P802"/>
    <mergeCell ref="K806:L806"/>
    <mergeCell ref="M806:N806"/>
    <mergeCell ref="O806:P806"/>
    <mergeCell ref="O803:P803"/>
    <mergeCell ref="K804:L804"/>
    <mergeCell ref="M804:N804"/>
    <mergeCell ref="O804:P804"/>
    <mergeCell ref="O805:P805"/>
    <mergeCell ref="M802:N802"/>
    <mergeCell ref="B800:B805"/>
    <mergeCell ref="C800:C805"/>
    <mergeCell ref="D800:D805"/>
    <mergeCell ref="E800:E805"/>
    <mergeCell ref="I804:J804"/>
    <mergeCell ref="K802:L802"/>
    <mergeCell ref="I805:J805"/>
    <mergeCell ref="K805:L805"/>
    <mergeCell ref="I803:J803"/>
    <mergeCell ref="K803:L803"/>
    <mergeCell ref="M803:N803"/>
    <mergeCell ref="I802:J802"/>
    <mergeCell ref="M811:N811"/>
    <mergeCell ref="K809:L809"/>
    <mergeCell ref="M809:N809"/>
    <mergeCell ref="M808:N808"/>
    <mergeCell ref="I807:J807"/>
    <mergeCell ref="I809:J809"/>
    <mergeCell ref="I811:J811"/>
    <mergeCell ref="I808:J808"/>
    <mergeCell ref="B793:B798"/>
    <mergeCell ref="C793:C798"/>
    <mergeCell ref="D793:D798"/>
    <mergeCell ref="E793:E798"/>
    <mergeCell ref="I798:J798"/>
    <mergeCell ref="K798:L798"/>
    <mergeCell ref="M798:N798"/>
    <mergeCell ref="O798:P798"/>
    <mergeCell ref="I799:J799"/>
    <mergeCell ref="K799:L799"/>
    <mergeCell ref="M799:N799"/>
    <mergeCell ref="O799:P799"/>
    <mergeCell ref="O795:P795"/>
    <mergeCell ref="I796:J796"/>
    <mergeCell ref="K796:L796"/>
    <mergeCell ref="M796:N796"/>
    <mergeCell ref="O796:P796"/>
    <mergeCell ref="M797:N797"/>
    <mergeCell ref="O797:P797"/>
    <mergeCell ref="K797:L797"/>
    <mergeCell ref="I795:J795"/>
    <mergeCell ref="K795:L795"/>
    <mergeCell ref="O793:P793"/>
    <mergeCell ref="I794:J794"/>
    <mergeCell ref="K794:L794"/>
    <mergeCell ref="M794:N794"/>
    <mergeCell ref="O794:P794"/>
    <mergeCell ref="I793:J793"/>
    <mergeCell ref="M795:N795"/>
    <mergeCell ref="O790:P790"/>
    <mergeCell ref="I791:J791"/>
    <mergeCell ref="K791:L791"/>
    <mergeCell ref="M791:N791"/>
    <mergeCell ref="O791:P791"/>
    <mergeCell ref="I790:J790"/>
    <mergeCell ref="K790:L790"/>
    <mergeCell ref="O801:P801"/>
    <mergeCell ref="K800:L800"/>
    <mergeCell ref="K788:L788"/>
    <mergeCell ref="M788:N788"/>
    <mergeCell ref="O788:P788"/>
    <mergeCell ref="I789:J789"/>
    <mergeCell ref="K789:L789"/>
    <mergeCell ref="M789:N789"/>
    <mergeCell ref="O789:P789"/>
    <mergeCell ref="I788:J788"/>
    <mergeCell ref="M784:N784"/>
    <mergeCell ref="O784:P784"/>
    <mergeCell ref="O786:P786"/>
    <mergeCell ref="I787:J787"/>
    <mergeCell ref="K787:L787"/>
    <mergeCell ref="M787:N787"/>
    <mergeCell ref="O787:P787"/>
    <mergeCell ref="M783:N783"/>
    <mergeCell ref="O783:P783"/>
    <mergeCell ref="K786:L786"/>
    <mergeCell ref="M775:N775"/>
    <mergeCell ref="I782:J782"/>
    <mergeCell ref="K782:L782"/>
    <mergeCell ref="M782:N782"/>
    <mergeCell ref="O779:P779"/>
    <mergeCell ref="I785:J785"/>
    <mergeCell ref="K785:L785"/>
    <mergeCell ref="M785:N785"/>
    <mergeCell ref="O785:P785"/>
    <mergeCell ref="I775:J775"/>
    <mergeCell ref="I780:J780"/>
    <mergeCell ref="K780:L780"/>
    <mergeCell ref="O782:P782"/>
    <mergeCell ref="I781:J781"/>
    <mergeCell ref="K781:L781"/>
    <mergeCell ref="M781:N781"/>
    <mergeCell ref="O781:P781"/>
    <mergeCell ref="K772:L772"/>
    <mergeCell ref="I784:J784"/>
    <mergeCell ref="I783:J783"/>
    <mergeCell ref="K784:L784"/>
    <mergeCell ref="K783:L783"/>
    <mergeCell ref="K774:L774"/>
    <mergeCell ref="K768:L768"/>
    <mergeCell ref="M773:N773"/>
    <mergeCell ref="O774:P774"/>
    <mergeCell ref="M771:N771"/>
    <mergeCell ref="O771:P771"/>
    <mergeCell ref="K769:L769"/>
    <mergeCell ref="K773:L773"/>
    <mergeCell ref="K771:L771"/>
    <mergeCell ref="K770:L770"/>
    <mergeCell ref="M774:N774"/>
    <mergeCell ref="M766:N766"/>
    <mergeCell ref="O766:P766"/>
    <mergeCell ref="M768:N768"/>
    <mergeCell ref="O768:P768"/>
    <mergeCell ref="O770:P770"/>
    <mergeCell ref="M772:N772"/>
    <mergeCell ref="M770:N770"/>
    <mergeCell ref="I769:J769"/>
    <mergeCell ref="B769:B772"/>
    <mergeCell ref="C769:C772"/>
    <mergeCell ref="I765:J765"/>
    <mergeCell ref="I771:J771"/>
    <mergeCell ref="I770:J770"/>
    <mergeCell ref="I767:J767"/>
    <mergeCell ref="O767:P767"/>
    <mergeCell ref="C773:C774"/>
    <mergeCell ref="D773:D774"/>
    <mergeCell ref="E773:E774"/>
    <mergeCell ref="D769:D772"/>
    <mergeCell ref="E769:E772"/>
    <mergeCell ref="C765:C768"/>
    <mergeCell ref="D765:D768"/>
    <mergeCell ref="E765:E768"/>
    <mergeCell ref="O765:P765"/>
    <mergeCell ref="I766:J766"/>
    <mergeCell ref="K766:L766"/>
    <mergeCell ref="B765:B768"/>
    <mergeCell ref="K767:L767"/>
    <mergeCell ref="M767:N767"/>
    <mergeCell ref="M764:N764"/>
    <mergeCell ref="O764:P764"/>
    <mergeCell ref="K765:L765"/>
    <mergeCell ref="M765:N765"/>
    <mergeCell ref="I764:J764"/>
    <mergeCell ref="K764:L764"/>
    <mergeCell ref="O755:P755"/>
    <mergeCell ref="I756:J756"/>
    <mergeCell ref="K756:L756"/>
    <mergeCell ref="M756:N756"/>
    <mergeCell ref="O756:P756"/>
    <mergeCell ref="I763:J763"/>
    <mergeCell ref="K763:L763"/>
    <mergeCell ref="M763:N763"/>
    <mergeCell ref="O763:P763"/>
    <mergeCell ref="M754:N754"/>
    <mergeCell ref="O754:P754"/>
    <mergeCell ref="I762:J762"/>
    <mergeCell ref="K762:L762"/>
    <mergeCell ref="M762:N762"/>
    <mergeCell ref="O762:P762"/>
    <mergeCell ref="M760:N760"/>
    <mergeCell ref="O760:P760"/>
    <mergeCell ref="M761:N761"/>
    <mergeCell ref="O761:P761"/>
    <mergeCell ref="B758:B762"/>
    <mergeCell ref="C758:C762"/>
    <mergeCell ref="D758:D762"/>
    <mergeCell ref="E758:E762"/>
    <mergeCell ref="I760:J760"/>
    <mergeCell ref="K760:L760"/>
    <mergeCell ref="I761:J761"/>
    <mergeCell ref="K761:L761"/>
    <mergeCell ref="I758:J758"/>
    <mergeCell ref="K758:L758"/>
    <mergeCell ref="M758:N758"/>
    <mergeCell ref="O758:P758"/>
    <mergeCell ref="I759:J759"/>
    <mergeCell ref="K759:L759"/>
    <mergeCell ref="M759:N759"/>
    <mergeCell ref="O759:P759"/>
    <mergeCell ref="M752:N752"/>
    <mergeCell ref="O752:P752"/>
    <mergeCell ref="M750:N750"/>
    <mergeCell ref="O750:P750"/>
    <mergeCell ref="I757:J757"/>
    <mergeCell ref="K757:L757"/>
    <mergeCell ref="M757:N757"/>
    <mergeCell ref="O757:P757"/>
    <mergeCell ref="K755:L755"/>
    <mergeCell ref="M755:N755"/>
    <mergeCell ref="I752:J752"/>
    <mergeCell ref="K752:L752"/>
    <mergeCell ref="I754:J754"/>
    <mergeCell ref="K754:L754"/>
    <mergeCell ref="B753:B757"/>
    <mergeCell ref="C753:C757"/>
    <mergeCell ref="D753:D757"/>
    <mergeCell ref="E753:E757"/>
    <mergeCell ref="I755:J755"/>
    <mergeCell ref="I753:J753"/>
    <mergeCell ref="F753:F757"/>
    <mergeCell ref="K747:L747"/>
    <mergeCell ref="M747:N747"/>
    <mergeCell ref="O747:P747"/>
    <mergeCell ref="I748:J748"/>
    <mergeCell ref="K748:L748"/>
    <mergeCell ref="K753:L753"/>
    <mergeCell ref="M753:N753"/>
    <mergeCell ref="O753:P753"/>
    <mergeCell ref="I750:J750"/>
    <mergeCell ref="K750:L750"/>
    <mergeCell ref="O745:P745"/>
    <mergeCell ref="I746:J746"/>
    <mergeCell ref="K746:L746"/>
    <mergeCell ref="M746:N746"/>
    <mergeCell ref="O746:P746"/>
    <mergeCell ref="I749:J749"/>
    <mergeCell ref="K749:L749"/>
    <mergeCell ref="M749:N749"/>
    <mergeCell ref="O749:P749"/>
    <mergeCell ref="I747:J747"/>
    <mergeCell ref="O735:P735"/>
    <mergeCell ref="I736:J736"/>
    <mergeCell ref="K736:L736"/>
    <mergeCell ref="M736:N736"/>
    <mergeCell ref="O736:P736"/>
    <mergeCell ref="M748:N748"/>
    <mergeCell ref="O748:P748"/>
    <mergeCell ref="I745:J745"/>
    <mergeCell ref="K745:L745"/>
    <mergeCell ref="M745:N745"/>
    <mergeCell ref="I740:J740"/>
    <mergeCell ref="K740:L740"/>
    <mergeCell ref="M740:N740"/>
    <mergeCell ref="O740:P740"/>
    <mergeCell ref="I741:J741"/>
    <mergeCell ref="K741:L741"/>
    <mergeCell ref="M741:N741"/>
    <mergeCell ref="O741:P741"/>
    <mergeCell ref="I730:J730"/>
    <mergeCell ref="I738:J738"/>
    <mergeCell ref="K738:L738"/>
    <mergeCell ref="M738:N738"/>
    <mergeCell ref="O738:P738"/>
    <mergeCell ref="I739:J739"/>
    <mergeCell ref="K739:L739"/>
    <mergeCell ref="M739:N739"/>
    <mergeCell ref="O739:P739"/>
    <mergeCell ref="M735:N735"/>
    <mergeCell ref="I728:J728"/>
    <mergeCell ref="K728:L728"/>
    <mergeCell ref="M728:N728"/>
    <mergeCell ref="K729:L729"/>
    <mergeCell ref="M729:N729"/>
    <mergeCell ref="O729:P729"/>
    <mergeCell ref="C726:C728"/>
    <mergeCell ref="D726:D728"/>
    <mergeCell ref="E726:E728"/>
    <mergeCell ref="F726:F728"/>
    <mergeCell ref="G726:G728"/>
    <mergeCell ref="I726:P726"/>
    <mergeCell ref="I727:J727"/>
    <mergeCell ref="K727:L727"/>
    <mergeCell ref="M727:N727"/>
    <mergeCell ref="O727:P728"/>
    <mergeCell ref="M737:N737"/>
    <mergeCell ref="O737:P737"/>
    <mergeCell ref="B735:B736"/>
    <mergeCell ref="C735:C736"/>
    <mergeCell ref="D735:D736"/>
    <mergeCell ref="E735:E736"/>
    <mergeCell ref="I737:J737"/>
    <mergeCell ref="K737:L737"/>
    <mergeCell ref="I735:J735"/>
    <mergeCell ref="K735:L735"/>
    <mergeCell ref="O720:P720"/>
    <mergeCell ref="M721:N721"/>
    <mergeCell ref="O721:P721"/>
    <mergeCell ref="I722:J722"/>
    <mergeCell ref="K722:L722"/>
    <mergeCell ref="M722:N722"/>
    <mergeCell ref="O717:P717"/>
    <mergeCell ref="I718:J718"/>
    <mergeCell ref="K718:L718"/>
    <mergeCell ref="M718:N718"/>
    <mergeCell ref="O718:P718"/>
    <mergeCell ref="K719:L719"/>
    <mergeCell ref="M719:N719"/>
    <mergeCell ref="O719:P719"/>
    <mergeCell ref="I721:J721"/>
    <mergeCell ref="B717:B722"/>
    <mergeCell ref="C717:C722"/>
    <mergeCell ref="I729:J729"/>
    <mergeCell ref="K717:L717"/>
    <mergeCell ref="M717:N717"/>
    <mergeCell ref="I720:J720"/>
    <mergeCell ref="K720:L720"/>
    <mergeCell ref="M720:N720"/>
    <mergeCell ref="B726:B728"/>
    <mergeCell ref="K730:L730"/>
    <mergeCell ref="M730:N730"/>
    <mergeCell ref="O730:P730"/>
    <mergeCell ref="I717:J717"/>
    <mergeCell ref="I719:J719"/>
    <mergeCell ref="I710:J710"/>
    <mergeCell ref="M710:N710"/>
    <mergeCell ref="O712:P712"/>
    <mergeCell ref="K716:L716"/>
    <mergeCell ref="M716:N716"/>
    <mergeCell ref="O716:P716"/>
    <mergeCell ref="K721:L721"/>
    <mergeCell ref="I713:J713"/>
    <mergeCell ref="K713:L713"/>
    <mergeCell ref="M713:N713"/>
    <mergeCell ref="O713:P713"/>
    <mergeCell ref="K714:L714"/>
    <mergeCell ref="M714:N714"/>
    <mergeCell ref="O714:P714"/>
    <mergeCell ref="O715:P715"/>
    <mergeCell ref="I714:J714"/>
    <mergeCell ref="O722:P722"/>
    <mergeCell ref="D717:D722"/>
    <mergeCell ref="E717:E722"/>
    <mergeCell ref="B725:F725"/>
    <mergeCell ref="K712:L712"/>
    <mergeCell ref="M712:N712"/>
    <mergeCell ref="I715:J715"/>
    <mergeCell ref="K715:L715"/>
    <mergeCell ref="M715:N715"/>
    <mergeCell ref="I716:J716"/>
    <mergeCell ref="O708:P708"/>
    <mergeCell ref="I709:J709"/>
    <mergeCell ref="K709:L709"/>
    <mergeCell ref="M709:N709"/>
    <mergeCell ref="O709:P709"/>
    <mergeCell ref="D703:D708"/>
    <mergeCell ref="E703:E708"/>
    <mergeCell ref="O705:P705"/>
    <mergeCell ref="I706:J706"/>
    <mergeCell ref="K706:L706"/>
    <mergeCell ref="M706:N706"/>
    <mergeCell ref="O706:P706"/>
    <mergeCell ref="I707:J707"/>
    <mergeCell ref="K707:L707"/>
    <mergeCell ref="M707:N707"/>
    <mergeCell ref="O707:P707"/>
    <mergeCell ref="I705:J705"/>
    <mergeCell ref="K705:L705"/>
    <mergeCell ref="M705:N705"/>
    <mergeCell ref="I708:J708"/>
    <mergeCell ref="K708:L708"/>
    <mergeCell ref="M708:N708"/>
    <mergeCell ref="C710:C715"/>
    <mergeCell ref="B696:B701"/>
    <mergeCell ref="C696:C701"/>
    <mergeCell ref="D696:D701"/>
    <mergeCell ref="E696:E701"/>
    <mergeCell ref="I703:J703"/>
    <mergeCell ref="B703:B708"/>
    <mergeCell ref="C703:C708"/>
    <mergeCell ref="O699:P699"/>
    <mergeCell ref="I698:J698"/>
    <mergeCell ref="K700:L700"/>
    <mergeCell ref="M700:N700"/>
    <mergeCell ref="O700:P700"/>
    <mergeCell ref="I701:J701"/>
    <mergeCell ref="K701:L701"/>
    <mergeCell ref="M701:N701"/>
    <mergeCell ref="O701:P701"/>
    <mergeCell ref="I711:J711"/>
    <mergeCell ref="K711:L711"/>
    <mergeCell ref="M711:N711"/>
    <mergeCell ref="O711:P711"/>
    <mergeCell ref="K710:L710"/>
    <mergeCell ref="M698:N698"/>
    <mergeCell ref="O698:P698"/>
    <mergeCell ref="I699:J699"/>
    <mergeCell ref="K699:L699"/>
    <mergeCell ref="M699:N699"/>
    <mergeCell ref="O710:P710"/>
    <mergeCell ref="B710:B715"/>
    <mergeCell ref="D710:D715"/>
    <mergeCell ref="E710:E715"/>
    <mergeCell ref="I712:J712"/>
    <mergeCell ref="I696:J696"/>
    <mergeCell ref="K696:L696"/>
    <mergeCell ref="M696:N696"/>
    <mergeCell ref="O696:P696"/>
    <mergeCell ref="I697:J697"/>
    <mergeCell ref="K697:L697"/>
    <mergeCell ref="M697:N697"/>
    <mergeCell ref="O697:P697"/>
    <mergeCell ref="I695:J695"/>
    <mergeCell ref="K695:L695"/>
    <mergeCell ref="M695:N695"/>
    <mergeCell ref="O695:P695"/>
    <mergeCell ref="I700:J700"/>
    <mergeCell ref="K703:L703"/>
    <mergeCell ref="M703:N703"/>
    <mergeCell ref="O703:P703"/>
    <mergeCell ref="I704:J704"/>
    <mergeCell ref="K704:L704"/>
    <mergeCell ref="M704:N704"/>
    <mergeCell ref="O704:P704"/>
    <mergeCell ref="K702:L702"/>
    <mergeCell ref="M702:N702"/>
    <mergeCell ref="K681:L681"/>
    <mergeCell ref="M681:N681"/>
    <mergeCell ref="K691:L691"/>
    <mergeCell ref="O681:P681"/>
    <mergeCell ref="I682:J682"/>
    <mergeCell ref="O687:P687"/>
    <mergeCell ref="O686:P686"/>
    <mergeCell ref="B689:B690"/>
    <mergeCell ref="C689:C690"/>
    <mergeCell ref="K683:L683"/>
    <mergeCell ref="B683:B684"/>
    <mergeCell ref="C683:C684"/>
    <mergeCell ref="M691:N691"/>
    <mergeCell ref="D689:D690"/>
    <mergeCell ref="E689:E690"/>
    <mergeCell ref="I694:J694"/>
    <mergeCell ref="K694:L694"/>
    <mergeCell ref="M694:N694"/>
    <mergeCell ref="O694:P694"/>
    <mergeCell ref="I693:J693"/>
    <mergeCell ref="K693:L693"/>
    <mergeCell ref="M693:N693"/>
    <mergeCell ref="O693:P693"/>
    <mergeCell ref="I692:J692"/>
    <mergeCell ref="K692:L692"/>
    <mergeCell ref="M692:N692"/>
    <mergeCell ref="O692:P692"/>
    <mergeCell ref="I691:J691"/>
    <mergeCell ref="M683:N683"/>
    <mergeCell ref="O683:P683"/>
    <mergeCell ref="I684:J684"/>
    <mergeCell ref="K684:L684"/>
    <mergeCell ref="M684:N684"/>
    <mergeCell ref="O691:P691"/>
    <mergeCell ref="O682:P682"/>
    <mergeCell ref="I681:J681"/>
    <mergeCell ref="M680:N680"/>
    <mergeCell ref="O680:P680"/>
    <mergeCell ref="O679:P679"/>
    <mergeCell ref="O684:P684"/>
    <mergeCell ref="I679:J679"/>
    <mergeCell ref="K679:L679"/>
    <mergeCell ref="I683:J683"/>
    <mergeCell ref="B675:B678"/>
    <mergeCell ref="C675:C678"/>
    <mergeCell ref="D675:D678"/>
    <mergeCell ref="E675:E678"/>
    <mergeCell ref="D683:D684"/>
    <mergeCell ref="E683:E684"/>
    <mergeCell ref="K677:L677"/>
    <mergeCell ref="M677:N677"/>
    <mergeCell ref="O677:P677"/>
    <mergeCell ref="I678:J678"/>
    <mergeCell ref="K678:L678"/>
    <mergeCell ref="M678:N678"/>
    <mergeCell ref="O678:P678"/>
    <mergeCell ref="I675:J675"/>
    <mergeCell ref="K675:L675"/>
    <mergeCell ref="M675:N675"/>
    <mergeCell ref="O675:P675"/>
    <mergeCell ref="I676:J676"/>
    <mergeCell ref="K676:L676"/>
    <mergeCell ref="M676:N676"/>
    <mergeCell ref="O676:P676"/>
    <mergeCell ref="I674:J674"/>
    <mergeCell ref="K674:L674"/>
    <mergeCell ref="M674:N674"/>
    <mergeCell ref="O674:P674"/>
    <mergeCell ref="K673:L673"/>
    <mergeCell ref="M673:N673"/>
    <mergeCell ref="O673:P673"/>
    <mergeCell ref="I672:J672"/>
    <mergeCell ref="K672:L672"/>
    <mergeCell ref="M672:N672"/>
    <mergeCell ref="O672:P672"/>
    <mergeCell ref="B679:B682"/>
    <mergeCell ref="C679:C682"/>
    <mergeCell ref="D679:D682"/>
    <mergeCell ref="E679:E682"/>
    <mergeCell ref="I677:J677"/>
    <mergeCell ref="I673:J673"/>
    <mergeCell ref="M670:N670"/>
    <mergeCell ref="O670:P670"/>
    <mergeCell ref="I671:J671"/>
    <mergeCell ref="K671:L671"/>
    <mergeCell ref="M671:N671"/>
    <mergeCell ref="O671:P671"/>
    <mergeCell ref="K668:L668"/>
    <mergeCell ref="M668:N668"/>
    <mergeCell ref="O668:P668"/>
    <mergeCell ref="I669:J669"/>
    <mergeCell ref="K669:L669"/>
    <mergeCell ref="M669:N669"/>
    <mergeCell ref="O669:P669"/>
    <mergeCell ref="O666:P666"/>
    <mergeCell ref="I667:J667"/>
    <mergeCell ref="K667:L667"/>
    <mergeCell ref="M667:N667"/>
    <mergeCell ref="O667:P667"/>
    <mergeCell ref="B663:B667"/>
    <mergeCell ref="C663:C667"/>
    <mergeCell ref="D663:D667"/>
    <mergeCell ref="E663:E667"/>
    <mergeCell ref="I665:J665"/>
    <mergeCell ref="O663:P663"/>
    <mergeCell ref="I664:J664"/>
    <mergeCell ref="K664:L664"/>
    <mergeCell ref="M664:N664"/>
    <mergeCell ref="O664:P664"/>
    <mergeCell ref="M665:N665"/>
    <mergeCell ref="O665:P665"/>
    <mergeCell ref="K665:L665"/>
    <mergeCell ref="E668:E672"/>
    <mergeCell ref="I670:J670"/>
    <mergeCell ref="K670:L670"/>
    <mergeCell ref="I663:J663"/>
    <mergeCell ref="K663:L663"/>
    <mergeCell ref="M663:N663"/>
    <mergeCell ref="I666:J666"/>
    <mergeCell ref="K666:L666"/>
    <mergeCell ref="M666:N666"/>
    <mergeCell ref="I668:J668"/>
    <mergeCell ref="I662:J662"/>
    <mergeCell ref="K662:L662"/>
    <mergeCell ref="M662:N662"/>
    <mergeCell ref="O662:P662"/>
    <mergeCell ref="I661:J661"/>
    <mergeCell ref="K661:L661"/>
    <mergeCell ref="M661:N661"/>
    <mergeCell ref="O661:P661"/>
    <mergeCell ref="M657:N657"/>
    <mergeCell ref="O657:P657"/>
    <mergeCell ref="I658:J658"/>
    <mergeCell ref="K651:L651"/>
    <mergeCell ref="M651:N651"/>
    <mergeCell ref="O651:P651"/>
    <mergeCell ref="O658:P658"/>
    <mergeCell ref="I654:J654"/>
    <mergeCell ref="M654:N654"/>
    <mergeCell ref="O654:P654"/>
    <mergeCell ref="K656:L656"/>
    <mergeCell ref="M656:N656"/>
    <mergeCell ref="O656:P656"/>
    <mergeCell ref="O649:P649"/>
    <mergeCell ref="I659:J659"/>
    <mergeCell ref="K659:L659"/>
    <mergeCell ref="M659:N659"/>
    <mergeCell ref="O659:P659"/>
    <mergeCell ref="I657:J657"/>
    <mergeCell ref="K657:L657"/>
    <mergeCell ref="M660:N660"/>
    <mergeCell ref="O660:P660"/>
    <mergeCell ref="K658:L658"/>
    <mergeCell ref="M658:N658"/>
    <mergeCell ref="E648:E653"/>
    <mergeCell ref="I655:J655"/>
    <mergeCell ref="K655:L655"/>
    <mergeCell ref="M655:N655"/>
    <mergeCell ref="O655:P655"/>
    <mergeCell ref="I656:J656"/>
    <mergeCell ref="I743:J743"/>
    <mergeCell ref="K743:L743"/>
    <mergeCell ref="M743:N743"/>
    <mergeCell ref="O743:P743"/>
    <mergeCell ref="I653:J653"/>
    <mergeCell ref="K653:L653"/>
    <mergeCell ref="M653:N653"/>
    <mergeCell ref="O653:P653"/>
    <mergeCell ref="I660:J660"/>
    <mergeCell ref="K660:L660"/>
    <mergeCell ref="I652:J652"/>
    <mergeCell ref="K652:L652"/>
    <mergeCell ref="M652:N652"/>
    <mergeCell ref="O652:P652"/>
    <mergeCell ref="I650:J650"/>
    <mergeCell ref="E738:E743"/>
    <mergeCell ref="K650:L650"/>
    <mergeCell ref="M650:N650"/>
    <mergeCell ref="O650:P650"/>
    <mergeCell ref="I651:J651"/>
    <mergeCell ref="I648:J648"/>
    <mergeCell ref="K648:L648"/>
    <mergeCell ref="M648:N648"/>
    <mergeCell ref="O648:P648"/>
    <mergeCell ref="I649:J649"/>
    <mergeCell ref="K649:L649"/>
    <mergeCell ref="M649:N649"/>
    <mergeCell ref="M647:N647"/>
    <mergeCell ref="O647:P647"/>
    <mergeCell ref="B645:B646"/>
    <mergeCell ref="C645:C646"/>
    <mergeCell ref="D645:D646"/>
    <mergeCell ref="E645:E646"/>
    <mergeCell ref="I647:J647"/>
    <mergeCell ref="K647:L647"/>
    <mergeCell ref="I645:J645"/>
    <mergeCell ref="K645:L645"/>
    <mergeCell ref="M645:N645"/>
    <mergeCell ref="O645:P645"/>
    <mergeCell ref="I646:J646"/>
    <mergeCell ref="K646:L646"/>
    <mergeCell ref="M646:N646"/>
    <mergeCell ref="O646:P646"/>
    <mergeCell ref="O637:P638"/>
    <mergeCell ref="I638:J638"/>
    <mergeCell ref="K638:L638"/>
    <mergeCell ref="M638:N638"/>
    <mergeCell ref="K639:L639"/>
    <mergeCell ref="M639:N639"/>
    <mergeCell ref="O639:P639"/>
    <mergeCell ref="M631:N631"/>
    <mergeCell ref="O631:P631"/>
    <mergeCell ref="I632:J632"/>
    <mergeCell ref="K632:L632"/>
    <mergeCell ref="B636:B638"/>
    <mergeCell ref="C636:C638"/>
    <mergeCell ref="D636:D638"/>
    <mergeCell ref="E636:E638"/>
    <mergeCell ref="F636:F638"/>
    <mergeCell ref="G636:G638"/>
    <mergeCell ref="K629:L629"/>
    <mergeCell ref="M629:N629"/>
    <mergeCell ref="O629:P629"/>
    <mergeCell ref="I630:J630"/>
    <mergeCell ref="K630:L630"/>
    <mergeCell ref="M630:N630"/>
    <mergeCell ref="O630:P630"/>
    <mergeCell ref="K627:L627"/>
    <mergeCell ref="M627:N627"/>
    <mergeCell ref="O627:P627"/>
    <mergeCell ref="I628:J628"/>
    <mergeCell ref="K628:L628"/>
    <mergeCell ref="M628:N628"/>
    <mergeCell ref="O628:P628"/>
    <mergeCell ref="I627:J627"/>
    <mergeCell ref="I629:J629"/>
    <mergeCell ref="I631:J631"/>
    <mergeCell ref="B627:B632"/>
    <mergeCell ref="C627:C632"/>
    <mergeCell ref="I639:J639"/>
    <mergeCell ref="I636:P636"/>
    <mergeCell ref="I637:J637"/>
    <mergeCell ref="K637:L637"/>
    <mergeCell ref="M637:N637"/>
    <mergeCell ref="I640:J640"/>
    <mergeCell ref="K640:L640"/>
    <mergeCell ref="M640:N640"/>
    <mergeCell ref="O640:P640"/>
    <mergeCell ref="I620:J620"/>
    <mergeCell ref="M620:N620"/>
    <mergeCell ref="O622:P622"/>
    <mergeCell ref="K626:L626"/>
    <mergeCell ref="M626:N626"/>
    <mergeCell ref="O626:P626"/>
    <mergeCell ref="K624:L624"/>
    <mergeCell ref="M624:N624"/>
    <mergeCell ref="O624:P624"/>
    <mergeCell ref="O625:P625"/>
    <mergeCell ref="B620:B625"/>
    <mergeCell ref="C620:C625"/>
    <mergeCell ref="D620:D625"/>
    <mergeCell ref="E620:E625"/>
    <mergeCell ref="I624:J624"/>
    <mergeCell ref="I622:J622"/>
    <mergeCell ref="D627:D632"/>
    <mergeCell ref="E627:E632"/>
    <mergeCell ref="B635:F635"/>
    <mergeCell ref="K622:L622"/>
    <mergeCell ref="M622:N622"/>
    <mergeCell ref="I625:J625"/>
    <mergeCell ref="K625:L625"/>
    <mergeCell ref="M625:N625"/>
    <mergeCell ref="I626:J626"/>
    <mergeCell ref="K631:L631"/>
    <mergeCell ref="O620:P620"/>
    <mergeCell ref="I621:J621"/>
    <mergeCell ref="K621:L621"/>
    <mergeCell ref="M621:N621"/>
    <mergeCell ref="M632:N632"/>
    <mergeCell ref="O632:P632"/>
    <mergeCell ref="I623:J623"/>
    <mergeCell ref="K623:L623"/>
    <mergeCell ref="M623:N623"/>
    <mergeCell ref="O623:P623"/>
    <mergeCell ref="M619:N619"/>
    <mergeCell ref="O619:P619"/>
    <mergeCell ref="M617:N617"/>
    <mergeCell ref="O617:P617"/>
    <mergeCell ref="I618:J618"/>
    <mergeCell ref="K618:L618"/>
    <mergeCell ref="M618:N618"/>
    <mergeCell ref="O618:P618"/>
    <mergeCell ref="M615:N615"/>
    <mergeCell ref="O615:P615"/>
    <mergeCell ref="I616:J616"/>
    <mergeCell ref="K616:L616"/>
    <mergeCell ref="M616:N616"/>
    <mergeCell ref="O616:P616"/>
    <mergeCell ref="I615:J615"/>
    <mergeCell ref="K615:L615"/>
    <mergeCell ref="I617:J617"/>
    <mergeCell ref="K617:L617"/>
    <mergeCell ref="I619:J619"/>
    <mergeCell ref="K619:L619"/>
    <mergeCell ref="K610:L610"/>
    <mergeCell ref="M610:N610"/>
    <mergeCell ref="O610:P610"/>
    <mergeCell ref="I611:J611"/>
    <mergeCell ref="K611:L611"/>
    <mergeCell ref="M611:N611"/>
    <mergeCell ref="O611:P611"/>
    <mergeCell ref="O621:P621"/>
    <mergeCell ref="K620:L620"/>
    <mergeCell ref="K608:L608"/>
    <mergeCell ref="M608:N608"/>
    <mergeCell ref="O608:P608"/>
    <mergeCell ref="I609:J609"/>
    <mergeCell ref="K609:L609"/>
    <mergeCell ref="M609:N609"/>
    <mergeCell ref="O609:P609"/>
    <mergeCell ref="I608:J608"/>
    <mergeCell ref="K613:L613"/>
    <mergeCell ref="M613:N613"/>
    <mergeCell ref="O613:P613"/>
    <mergeCell ref="I614:J614"/>
    <mergeCell ref="K614:L614"/>
    <mergeCell ref="M614:N614"/>
    <mergeCell ref="O614:P614"/>
    <mergeCell ref="E606:E611"/>
    <mergeCell ref="I613:J613"/>
    <mergeCell ref="B613:B618"/>
    <mergeCell ref="C613:C618"/>
    <mergeCell ref="D613:D618"/>
    <mergeCell ref="E613:E618"/>
    <mergeCell ref="I610:J610"/>
    <mergeCell ref="F613:F618"/>
    <mergeCell ref="M604:N604"/>
    <mergeCell ref="O604:P604"/>
    <mergeCell ref="M606:N606"/>
    <mergeCell ref="O606:P606"/>
    <mergeCell ref="I607:J607"/>
    <mergeCell ref="K607:L607"/>
    <mergeCell ref="M607:N607"/>
    <mergeCell ref="O607:P607"/>
    <mergeCell ref="I606:J606"/>
    <mergeCell ref="K606:L606"/>
    <mergeCell ref="F606:F611"/>
    <mergeCell ref="B606:B611"/>
    <mergeCell ref="C606:C611"/>
    <mergeCell ref="D606:D611"/>
    <mergeCell ref="I590:J590"/>
    <mergeCell ref="K590:L590"/>
    <mergeCell ref="I605:J605"/>
    <mergeCell ref="K605:L605"/>
    <mergeCell ref="M605:N605"/>
    <mergeCell ref="O605:P605"/>
    <mergeCell ref="K603:L603"/>
    <mergeCell ref="M603:N603"/>
    <mergeCell ref="O603:P603"/>
    <mergeCell ref="K604:L604"/>
    <mergeCell ref="O593:P593"/>
    <mergeCell ref="B593:B594"/>
    <mergeCell ref="I602:J602"/>
    <mergeCell ref="K602:L602"/>
    <mergeCell ref="M602:N602"/>
    <mergeCell ref="O602:P602"/>
    <mergeCell ref="I601:J601"/>
    <mergeCell ref="K601:L601"/>
    <mergeCell ref="O596:P596"/>
    <mergeCell ref="K597:L597"/>
    <mergeCell ref="K591:L591"/>
    <mergeCell ref="I591:J591"/>
    <mergeCell ref="I598:J598"/>
    <mergeCell ref="K598:L598"/>
    <mergeCell ref="M592:N592"/>
    <mergeCell ref="M593:N593"/>
    <mergeCell ref="M597:N597"/>
    <mergeCell ref="I604:J604"/>
    <mergeCell ref="I603:J603"/>
    <mergeCell ref="M588:N588"/>
    <mergeCell ref="O588:P588"/>
    <mergeCell ref="M601:N601"/>
    <mergeCell ref="O601:P601"/>
    <mergeCell ref="I596:J596"/>
    <mergeCell ref="K589:L589"/>
    <mergeCell ref="I587:J587"/>
    <mergeCell ref="O587:P587"/>
    <mergeCell ref="C593:C594"/>
    <mergeCell ref="D593:D594"/>
    <mergeCell ref="E593:E594"/>
    <mergeCell ref="D589:D592"/>
    <mergeCell ref="E589:E592"/>
    <mergeCell ref="M590:N590"/>
    <mergeCell ref="I588:J588"/>
    <mergeCell ref="K588:L588"/>
    <mergeCell ref="I594:J594"/>
    <mergeCell ref="K594:L594"/>
    <mergeCell ref="M594:N594"/>
    <mergeCell ref="O594:P594"/>
    <mergeCell ref="M591:N591"/>
    <mergeCell ref="O591:P591"/>
    <mergeCell ref="I592:J592"/>
    <mergeCell ref="K592:L592"/>
    <mergeCell ref="I593:J593"/>
    <mergeCell ref="K593:L593"/>
    <mergeCell ref="I584:J584"/>
    <mergeCell ref="K584:L584"/>
    <mergeCell ref="K587:L587"/>
    <mergeCell ref="M587:N587"/>
    <mergeCell ref="I583:J583"/>
    <mergeCell ref="K583:L583"/>
    <mergeCell ref="M583:N583"/>
    <mergeCell ref="O583:P583"/>
    <mergeCell ref="M584:N584"/>
    <mergeCell ref="O584:P584"/>
    <mergeCell ref="M586:N586"/>
    <mergeCell ref="O586:P586"/>
    <mergeCell ref="I586:J586"/>
    <mergeCell ref="K586:L586"/>
    <mergeCell ref="O590:P590"/>
    <mergeCell ref="B585:B588"/>
    <mergeCell ref="C585:C588"/>
    <mergeCell ref="D585:D588"/>
    <mergeCell ref="E585:E588"/>
    <mergeCell ref="I589:J589"/>
    <mergeCell ref="B589:B592"/>
    <mergeCell ref="C589:C592"/>
    <mergeCell ref="M582:N582"/>
    <mergeCell ref="O582:P582"/>
    <mergeCell ref="I585:J585"/>
    <mergeCell ref="K585:L585"/>
    <mergeCell ref="M585:N585"/>
    <mergeCell ref="O585:P585"/>
    <mergeCell ref="M580:N580"/>
    <mergeCell ref="O580:P580"/>
    <mergeCell ref="I581:J581"/>
    <mergeCell ref="K581:L581"/>
    <mergeCell ref="M581:N581"/>
    <mergeCell ref="O581:P581"/>
    <mergeCell ref="F573:F577"/>
    <mergeCell ref="F578:F582"/>
    <mergeCell ref="I578:J578"/>
    <mergeCell ref="K578:L578"/>
    <mergeCell ref="M578:N578"/>
    <mergeCell ref="O578:P578"/>
    <mergeCell ref="I579:J579"/>
    <mergeCell ref="K579:L579"/>
    <mergeCell ref="M579:N579"/>
    <mergeCell ref="O579:P579"/>
    <mergeCell ref="I577:J577"/>
    <mergeCell ref="K577:L577"/>
    <mergeCell ref="M577:N577"/>
    <mergeCell ref="O577:P577"/>
    <mergeCell ref="B573:B577"/>
    <mergeCell ref="C573:C577"/>
    <mergeCell ref="D573:D577"/>
    <mergeCell ref="E573:E577"/>
    <mergeCell ref="I575:J575"/>
    <mergeCell ref="K575:L575"/>
    <mergeCell ref="M575:N575"/>
    <mergeCell ref="O575:P575"/>
    <mergeCell ref="I576:J576"/>
    <mergeCell ref="K576:L576"/>
    <mergeCell ref="M576:N576"/>
    <mergeCell ref="O576:P576"/>
    <mergeCell ref="I573:J573"/>
    <mergeCell ref="K573:L573"/>
    <mergeCell ref="M573:N573"/>
    <mergeCell ref="O573:P573"/>
    <mergeCell ref="I574:J574"/>
    <mergeCell ref="K574:L574"/>
    <mergeCell ref="M574:N574"/>
    <mergeCell ref="O574:P574"/>
    <mergeCell ref="B578:B582"/>
    <mergeCell ref="C578:C582"/>
    <mergeCell ref="D578:D582"/>
    <mergeCell ref="E578:E582"/>
    <mergeCell ref="I580:J580"/>
    <mergeCell ref="K580:L580"/>
    <mergeCell ref="I582:J582"/>
    <mergeCell ref="K582:L582"/>
    <mergeCell ref="M572:N572"/>
    <mergeCell ref="O572:P572"/>
    <mergeCell ref="I572:J572"/>
    <mergeCell ref="K572:L572"/>
    <mergeCell ref="K568:L568"/>
    <mergeCell ref="M568:N568"/>
    <mergeCell ref="O568:P568"/>
    <mergeCell ref="I571:J571"/>
    <mergeCell ref="K571:L571"/>
    <mergeCell ref="M571:N571"/>
    <mergeCell ref="O571:P571"/>
    <mergeCell ref="K566:L566"/>
    <mergeCell ref="M566:N566"/>
    <mergeCell ref="O566:P566"/>
    <mergeCell ref="M569:N569"/>
    <mergeCell ref="O569:P569"/>
    <mergeCell ref="I567:J567"/>
    <mergeCell ref="K567:L567"/>
    <mergeCell ref="M567:N567"/>
    <mergeCell ref="O567:P567"/>
    <mergeCell ref="I568:J568"/>
    <mergeCell ref="K562:L562"/>
    <mergeCell ref="M562:N562"/>
    <mergeCell ref="O562:P562"/>
    <mergeCell ref="I560:J560"/>
    <mergeCell ref="K560:L560"/>
    <mergeCell ref="I565:J565"/>
    <mergeCell ref="K565:L565"/>
    <mergeCell ref="M565:N565"/>
    <mergeCell ref="O565:P565"/>
    <mergeCell ref="M560:N560"/>
    <mergeCell ref="O560:P560"/>
    <mergeCell ref="I561:J561"/>
    <mergeCell ref="K561:L561"/>
    <mergeCell ref="M561:N561"/>
    <mergeCell ref="O561:P561"/>
    <mergeCell ref="K558:L558"/>
    <mergeCell ref="M558:N558"/>
    <mergeCell ref="O558:P558"/>
    <mergeCell ref="I559:J559"/>
    <mergeCell ref="K559:L559"/>
    <mergeCell ref="M559:N559"/>
    <mergeCell ref="O559:P559"/>
    <mergeCell ref="K549:L549"/>
    <mergeCell ref="M549:N549"/>
    <mergeCell ref="O549:P549"/>
    <mergeCell ref="I550:J550"/>
    <mergeCell ref="K550:L550"/>
    <mergeCell ref="M550:N550"/>
    <mergeCell ref="O550:P550"/>
    <mergeCell ref="I548:J548"/>
    <mergeCell ref="K548:L548"/>
    <mergeCell ref="M548:N548"/>
    <mergeCell ref="M557:N557"/>
    <mergeCell ref="O557:P557"/>
    <mergeCell ref="I557:J557"/>
    <mergeCell ref="K557:L557"/>
    <mergeCell ref="I555:J555"/>
    <mergeCell ref="K555:L555"/>
    <mergeCell ref="I549:J549"/>
    <mergeCell ref="B555:B556"/>
    <mergeCell ref="C555:C556"/>
    <mergeCell ref="D555:D556"/>
    <mergeCell ref="E555:E556"/>
    <mergeCell ref="E546:E548"/>
    <mergeCell ref="F546:F548"/>
    <mergeCell ref="G546:G548"/>
    <mergeCell ref="M555:N555"/>
    <mergeCell ref="O555:P555"/>
    <mergeCell ref="I556:J556"/>
    <mergeCell ref="K556:L556"/>
    <mergeCell ref="M556:N556"/>
    <mergeCell ref="O556:P556"/>
    <mergeCell ref="O547:P548"/>
    <mergeCell ref="I546:P546"/>
    <mergeCell ref="I547:J547"/>
    <mergeCell ref="B523:C525"/>
    <mergeCell ref="D523:D525"/>
    <mergeCell ref="B526:C533"/>
    <mergeCell ref="D526:D533"/>
    <mergeCell ref="B534:C541"/>
    <mergeCell ref="D534:D541"/>
    <mergeCell ref="K547:L547"/>
    <mergeCell ref="M547:N547"/>
    <mergeCell ref="B499:C506"/>
    <mergeCell ref="D499:D506"/>
    <mergeCell ref="B507:C514"/>
    <mergeCell ref="D507:D514"/>
    <mergeCell ref="B515:C522"/>
    <mergeCell ref="D515:D522"/>
    <mergeCell ref="B546:B548"/>
    <mergeCell ref="C546:C548"/>
    <mergeCell ref="D546:D548"/>
    <mergeCell ref="B489:C490"/>
    <mergeCell ref="D489:D490"/>
    <mergeCell ref="B491:C498"/>
    <mergeCell ref="D491:D498"/>
    <mergeCell ref="B485:C486"/>
    <mergeCell ref="D485:D486"/>
    <mergeCell ref="B487:C488"/>
    <mergeCell ref="D487:D488"/>
    <mergeCell ref="B480:C484"/>
    <mergeCell ref="D480:D484"/>
    <mergeCell ref="B448:C455"/>
    <mergeCell ref="D448:D455"/>
    <mergeCell ref="B456:C463"/>
    <mergeCell ref="D456:D463"/>
    <mergeCell ref="B544:O544"/>
    <mergeCell ref="B545:F545"/>
    <mergeCell ref="B464:C471"/>
    <mergeCell ref="D464:D471"/>
    <mergeCell ref="B472:C479"/>
    <mergeCell ref="D472:D479"/>
    <mergeCell ref="B424:C431"/>
    <mergeCell ref="D424:D431"/>
    <mergeCell ref="B432:C439"/>
    <mergeCell ref="D432:D439"/>
    <mergeCell ref="B440:C447"/>
    <mergeCell ref="D440:D447"/>
    <mergeCell ref="B400:C407"/>
    <mergeCell ref="D400:D407"/>
    <mergeCell ref="B408:C415"/>
    <mergeCell ref="D408:D415"/>
    <mergeCell ref="B416:C423"/>
    <mergeCell ref="D416:D423"/>
    <mergeCell ref="B376:C383"/>
    <mergeCell ref="D376:D383"/>
    <mergeCell ref="B384:C391"/>
    <mergeCell ref="D384:D391"/>
    <mergeCell ref="B392:C399"/>
    <mergeCell ref="D392:D399"/>
    <mergeCell ref="B352:C359"/>
    <mergeCell ref="D352:D359"/>
    <mergeCell ref="B360:C367"/>
    <mergeCell ref="D360:D367"/>
    <mergeCell ref="B368:C375"/>
    <mergeCell ref="D368:D375"/>
    <mergeCell ref="B328:C335"/>
    <mergeCell ref="D328:D335"/>
    <mergeCell ref="B336:C343"/>
    <mergeCell ref="D336:D343"/>
    <mergeCell ref="B344:C351"/>
    <mergeCell ref="D344:D351"/>
    <mergeCell ref="B304:C311"/>
    <mergeCell ref="D304:D311"/>
    <mergeCell ref="B312:C319"/>
    <mergeCell ref="D312:D319"/>
    <mergeCell ref="B320:C327"/>
    <mergeCell ref="D320:D327"/>
    <mergeCell ref="B284:C291"/>
    <mergeCell ref="D284:D291"/>
    <mergeCell ref="B292:C299"/>
    <mergeCell ref="D292:D299"/>
    <mergeCell ref="B300:C303"/>
    <mergeCell ref="D300:D303"/>
    <mergeCell ref="B260:C267"/>
    <mergeCell ref="D260:D267"/>
    <mergeCell ref="B268:C275"/>
    <mergeCell ref="D268:D275"/>
    <mergeCell ref="B276:C283"/>
    <mergeCell ref="D276:D283"/>
    <mergeCell ref="B236:C243"/>
    <mergeCell ref="D236:D243"/>
    <mergeCell ref="B244:C251"/>
    <mergeCell ref="D244:D251"/>
    <mergeCell ref="B252:C259"/>
    <mergeCell ref="D252:D259"/>
    <mergeCell ref="B212:C219"/>
    <mergeCell ref="D212:D219"/>
    <mergeCell ref="B220:C227"/>
    <mergeCell ref="D220:D227"/>
    <mergeCell ref="B228:C235"/>
    <mergeCell ref="D228:D235"/>
    <mergeCell ref="B188:C195"/>
    <mergeCell ref="D188:D195"/>
    <mergeCell ref="B196:C203"/>
    <mergeCell ref="D196:D203"/>
    <mergeCell ref="B204:C211"/>
    <mergeCell ref="D204:D211"/>
    <mergeCell ref="B164:C171"/>
    <mergeCell ref="D164:D171"/>
    <mergeCell ref="B172:C179"/>
    <mergeCell ref="D172:D179"/>
    <mergeCell ref="B180:C187"/>
    <mergeCell ref="D180:D187"/>
    <mergeCell ref="B140:C147"/>
    <mergeCell ref="D140:D147"/>
    <mergeCell ref="B148:C155"/>
    <mergeCell ref="D148:D155"/>
    <mergeCell ref="B156:C163"/>
    <mergeCell ref="D156:D163"/>
    <mergeCell ref="B116:C123"/>
    <mergeCell ref="D116:D123"/>
    <mergeCell ref="B124:C131"/>
    <mergeCell ref="D124:D131"/>
    <mergeCell ref="B132:C139"/>
    <mergeCell ref="D132:D139"/>
    <mergeCell ref="B102:C104"/>
    <mergeCell ref="D102:D104"/>
    <mergeCell ref="B105:C107"/>
    <mergeCell ref="D105:D107"/>
    <mergeCell ref="B108:C115"/>
    <mergeCell ref="D108:D115"/>
    <mergeCell ref="B96:C98"/>
    <mergeCell ref="D96:D98"/>
    <mergeCell ref="B61:C65"/>
    <mergeCell ref="D61:D65"/>
    <mergeCell ref="B81:C88"/>
    <mergeCell ref="R26:T26"/>
    <mergeCell ref="D69:D72"/>
    <mergeCell ref="B30:C37"/>
    <mergeCell ref="B91:C92"/>
    <mergeCell ref="D91:D92"/>
    <mergeCell ref="B93:C95"/>
    <mergeCell ref="D93:D95"/>
    <mergeCell ref="D81:D88"/>
    <mergeCell ref="B89:C90"/>
    <mergeCell ref="D89:D90"/>
    <mergeCell ref="B58:C60"/>
    <mergeCell ref="D58:D60"/>
    <mergeCell ref="B66:C68"/>
    <mergeCell ref="D66:D68"/>
    <mergeCell ref="B73:C80"/>
    <mergeCell ref="D73:D80"/>
    <mergeCell ref="B69:C72"/>
    <mergeCell ref="B29:C29"/>
    <mergeCell ref="F29:H29"/>
    <mergeCell ref="D38:D45"/>
    <mergeCell ref="B46:C53"/>
    <mergeCell ref="D46:D53"/>
    <mergeCell ref="B54:C55"/>
    <mergeCell ref="D54:D55"/>
    <mergeCell ref="N26:P26"/>
    <mergeCell ref="Q26:Q27"/>
    <mergeCell ref="U26:U27"/>
    <mergeCell ref="V26:X26"/>
    <mergeCell ref="B28:C28"/>
    <mergeCell ref="F28:H28"/>
    <mergeCell ref="M25:P25"/>
    <mergeCell ref="Q25:T25"/>
    <mergeCell ref="U25:X25"/>
    <mergeCell ref="B25:C27"/>
    <mergeCell ref="D25:D27"/>
    <mergeCell ref="E25:E27"/>
    <mergeCell ref="F25:H26"/>
    <mergeCell ref="I26:I27"/>
    <mergeCell ref="J26:L26"/>
    <mergeCell ref="M26:M27"/>
    <mergeCell ref="D30:D37"/>
    <mergeCell ref="B38:C45"/>
    <mergeCell ref="I23:L23"/>
    <mergeCell ref="M23:P23"/>
    <mergeCell ref="Q23:T23"/>
    <mergeCell ref="U23:X24"/>
    <mergeCell ref="I24:L24"/>
    <mergeCell ref="M24:P24"/>
    <mergeCell ref="Q24:T24"/>
    <mergeCell ref="I25:L25"/>
    <mergeCell ref="B19:C19"/>
    <mergeCell ref="D19:G19"/>
    <mergeCell ref="B21:W21"/>
    <mergeCell ref="B22:C24"/>
    <mergeCell ref="D22:D24"/>
    <mergeCell ref="E22:E24"/>
    <mergeCell ref="F22:H24"/>
    <mergeCell ref="I22:X22"/>
    <mergeCell ref="D13:G13"/>
    <mergeCell ref="B15:C15"/>
    <mergeCell ref="D15:G15"/>
    <mergeCell ref="B17:C17"/>
    <mergeCell ref="D17:G17"/>
    <mergeCell ref="B18:C18"/>
    <mergeCell ref="D18:G18"/>
    <mergeCell ref="H546:H548"/>
    <mergeCell ref="B1:K1"/>
    <mergeCell ref="B6:C6"/>
    <mergeCell ref="B7:C7"/>
    <mergeCell ref="D7:G7"/>
    <mergeCell ref="B9:C9"/>
    <mergeCell ref="D9:G9"/>
    <mergeCell ref="B11:C11"/>
    <mergeCell ref="D11:G11"/>
    <mergeCell ref="B13:C13"/>
    <mergeCell ref="K563:L563"/>
    <mergeCell ref="M563:N563"/>
    <mergeCell ref="O563:P563"/>
    <mergeCell ref="I570:J570"/>
    <mergeCell ref="K570:L570"/>
    <mergeCell ref="M570:N570"/>
    <mergeCell ref="O570:P570"/>
    <mergeCell ref="I569:J569"/>
    <mergeCell ref="K569:L569"/>
    <mergeCell ref="I566:J566"/>
    <mergeCell ref="B56:C57"/>
    <mergeCell ref="D56:D57"/>
    <mergeCell ref="E565:E570"/>
    <mergeCell ref="D565:D570"/>
    <mergeCell ref="C565:C570"/>
    <mergeCell ref="B565:B570"/>
    <mergeCell ref="B99:C101"/>
    <mergeCell ref="D99:D101"/>
    <mergeCell ref="I773:J773"/>
    <mergeCell ref="I768:J768"/>
    <mergeCell ref="I772:J772"/>
    <mergeCell ref="B558:B563"/>
    <mergeCell ref="C558:C563"/>
    <mergeCell ref="D558:D563"/>
    <mergeCell ref="E558:E563"/>
    <mergeCell ref="I563:J563"/>
    <mergeCell ref="I558:J558"/>
    <mergeCell ref="I562:J562"/>
    <mergeCell ref="M800:N800"/>
    <mergeCell ref="M805:N805"/>
    <mergeCell ref="I806:J806"/>
    <mergeCell ref="I833:J833"/>
    <mergeCell ref="I786:J786"/>
    <mergeCell ref="I800:J800"/>
    <mergeCell ref="M786:N786"/>
    <mergeCell ref="M801:N801"/>
    <mergeCell ref="M790:N790"/>
    <mergeCell ref="I797:J797"/>
    <mergeCell ref="O840:P840"/>
    <mergeCell ref="I839:J839"/>
    <mergeCell ref="K839:L839"/>
    <mergeCell ref="M839:N839"/>
    <mergeCell ref="O839:P839"/>
    <mergeCell ref="C738:C743"/>
    <mergeCell ref="I742:J742"/>
    <mergeCell ref="K742:L742"/>
    <mergeCell ref="M742:N742"/>
    <mergeCell ref="O742:P742"/>
    <mergeCell ref="E655:E660"/>
    <mergeCell ref="B738:B743"/>
    <mergeCell ref="B745:B750"/>
    <mergeCell ref="C745:C750"/>
    <mergeCell ref="D745:D750"/>
    <mergeCell ref="E745:E750"/>
    <mergeCell ref="D738:D743"/>
    <mergeCell ref="B668:B672"/>
    <mergeCell ref="C668:C672"/>
    <mergeCell ref="D668:D672"/>
    <mergeCell ref="D648:D653"/>
    <mergeCell ref="C648:C653"/>
    <mergeCell ref="B648:B653"/>
    <mergeCell ref="B655:B660"/>
    <mergeCell ref="C655:C660"/>
    <mergeCell ref="D655:D660"/>
    <mergeCell ref="F807:F812"/>
    <mergeCell ref="F765:F768"/>
    <mergeCell ref="F769:F772"/>
    <mergeCell ref="F793:F798"/>
    <mergeCell ref="F758:F762"/>
    <mergeCell ref="F786:F791"/>
    <mergeCell ref="F589:F592"/>
    <mergeCell ref="F627:F632"/>
    <mergeCell ref="B828:B833"/>
    <mergeCell ref="B835:B840"/>
    <mergeCell ref="C835:C840"/>
    <mergeCell ref="D835:D840"/>
    <mergeCell ref="E835:E840"/>
    <mergeCell ref="E828:E833"/>
    <mergeCell ref="D828:D833"/>
    <mergeCell ref="C828:C833"/>
    <mergeCell ref="F710:F715"/>
    <mergeCell ref="F717:F722"/>
    <mergeCell ref="F558:F563"/>
    <mergeCell ref="F565:F570"/>
    <mergeCell ref="F585:F588"/>
    <mergeCell ref="F703:F708"/>
    <mergeCell ref="F696:F701"/>
    <mergeCell ref="F620:F625"/>
    <mergeCell ref="K793:L793"/>
    <mergeCell ref="M793:N793"/>
    <mergeCell ref="O833:P833"/>
    <mergeCell ref="K840:L840"/>
    <mergeCell ref="M840:N840"/>
    <mergeCell ref="F800:F805"/>
    <mergeCell ref="K833:L833"/>
    <mergeCell ref="M833:N833"/>
    <mergeCell ref="I840:J840"/>
    <mergeCell ref="F648:F653"/>
    <mergeCell ref="F655:F660"/>
    <mergeCell ref="F663:F667"/>
    <mergeCell ref="F668:F672"/>
    <mergeCell ref="F675:F678"/>
    <mergeCell ref="F679:F682"/>
    <mergeCell ref="C918:C923"/>
    <mergeCell ref="C925:C930"/>
    <mergeCell ref="D925:D930"/>
    <mergeCell ref="E925:E930"/>
    <mergeCell ref="M923:N923"/>
    <mergeCell ref="O923:P923"/>
    <mergeCell ref="I920:J920"/>
    <mergeCell ref="K920:L920"/>
    <mergeCell ref="M920:N920"/>
    <mergeCell ref="O920:P920"/>
    <mergeCell ref="K846:L846"/>
    <mergeCell ref="I852:J852"/>
    <mergeCell ref="K852:L852"/>
    <mergeCell ref="K851:L851"/>
    <mergeCell ref="F1008:F1013"/>
    <mergeCell ref="F738:F743"/>
    <mergeCell ref="F745:F750"/>
    <mergeCell ref="K874:L874"/>
    <mergeCell ref="I847:J847"/>
    <mergeCell ref="K847:L847"/>
    <mergeCell ref="I846:J846"/>
    <mergeCell ref="F1023:F1027"/>
    <mergeCell ref="D1008:D1013"/>
    <mergeCell ref="E1008:E1013"/>
    <mergeCell ref="I929:J929"/>
    <mergeCell ref="F945:F948"/>
    <mergeCell ref="F949:F952"/>
    <mergeCell ref="F938:F942"/>
    <mergeCell ref="I1022:J1022"/>
    <mergeCell ref="I1027:J1027"/>
    <mergeCell ref="K1022:L1022"/>
    <mergeCell ref="F1028:F1032"/>
    <mergeCell ref="K1027:L1027"/>
    <mergeCell ref="I1032:J1032"/>
    <mergeCell ref="K1030:L1030"/>
    <mergeCell ref="I1029:J1029"/>
    <mergeCell ref="I923:J923"/>
    <mergeCell ref="K923:L923"/>
    <mergeCell ref="I922:J922"/>
    <mergeCell ref="K922:L922"/>
    <mergeCell ref="F1070:F1075"/>
    <mergeCell ref="K927:L927"/>
    <mergeCell ref="K930:L930"/>
    <mergeCell ref="I1013:J1013"/>
    <mergeCell ref="K1013:L1013"/>
    <mergeCell ref="C1008:C1013"/>
    <mergeCell ref="F973:F978"/>
    <mergeCell ref="F987:F992"/>
    <mergeCell ref="E996:E998"/>
    <mergeCell ref="F996:F998"/>
    <mergeCell ref="E1015:E1020"/>
    <mergeCell ref="D1015:D1020"/>
    <mergeCell ref="K1020:L1020"/>
    <mergeCell ref="K1019:L1019"/>
    <mergeCell ref="C1015:C1020"/>
    <mergeCell ref="F1015:F1020"/>
    <mergeCell ref="K1017:L1017"/>
    <mergeCell ref="I1016:J1016"/>
    <mergeCell ref="K1016:L1016"/>
    <mergeCell ref="I1018:J1018"/>
    <mergeCell ref="I1012:J1012"/>
    <mergeCell ref="K986:L986"/>
    <mergeCell ref="K1000:L1000"/>
    <mergeCell ref="I1008:J1008"/>
    <mergeCell ref="K1008:L1008"/>
    <mergeCell ref="I1015:J1015"/>
    <mergeCell ref="K1015:L1015"/>
    <mergeCell ref="K991:L991"/>
    <mergeCell ref="I999:J999"/>
    <mergeCell ref="K999:L999"/>
    <mergeCell ref="B995:F995"/>
    <mergeCell ref="K982:L982"/>
    <mergeCell ref="I992:J992"/>
    <mergeCell ref="F980:F985"/>
    <mergeCell ref="B1015:B1020"/>
    <mergeCell ref="B1008:B1013"/>
    <mergeCell ref="I1017:J1017"/>
    <mergeCell ref="I1020:J1020"/>
    <mergeCell ref="I1019:J1019"/>
    <mergeCell ref="K981:L981"/>
    <mergeCell ref="M1017:N1017"/>
    <mergeCell ref="O1017:P1017"/>
    <mergeCell ref="M922:N922"/>
    <mergeCell ref="O922:P922"/>
    <mergeCell ref="K932:L932"/>
    <mergeCell ref="O929:P929"/>
    <mergeCell ref="M930:N930"/>
    <mergeCell ref="K983:L983"/>
    <mergeCell ref="O930:P930"/>
    <mergeCell ref="K931:L931"/>
    <mergeCell ref="H636:H638"/>
    <mergeCell ref="F918:F923"/>
    <mergeCell ref="F925:F930"/>
    <mergeCell ref="F828:F833"/>
    <mergeCell ref="F835:F840"/>
    <mergeCell ref="F890:F895"/>
    <mergeCell ref="H996:H998"/>
    <mergeCell ref="H726:H728"/>
    <mergeCell ref="F876:F881"/>
    <mergeCell ref="F883:F888"/>
    <mergeCell ref="F843:F847"/>
    <mergeCell ref="F848:F852"/>
    <mergeCell ref="H906:H908"/>
    <mergeCell ref="H816:H818"/>
    <mergeCell ref="B918:B923"/>
    <mergeCell ref="B925:B930"/>
    <mergeCell ref="I751:J751"/>
    <mergeCell ref="K751:L751"/>
    <mergeCell ref="M751:N751"/>
    <mergeCell ref="O751:P751"/>
    <mergeCell ref="M927:N927"/>
    <mergeCell ref="O927:P927"/>
    <mergeCell ref="D918:D923"/>
    <mergeCell ref="E918:E9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8.421875" style="4" customWidth="1"/>
    <col min="2" max="2" width="25.00390625" style="4" customWidth="1"/>
    <col min="3" max="3" width="16.57421875" style="4" customWidth="1"/>
    <col min="4" max="4" width="6.7109375" style="4" customWidth="1"/>
    <col min="5" max="6" width="8.421875" style="5" customWidth="1"/>
    <col min="7" max="7" width="17.28125" style="4" customWidth="1"/>
    <col min="8" max="8" width="17.421875" style="4" customWidth="1"/>
    <col min="9" max="16384" width="9.140625" style="4" customWidth="1"/>
  </cols>
  <sheetData>
    <row r="1" spans="1:8" ht="15">
      <c r="A1" s="286" t="s">
        <v>87</v>
      </c>
      <c r="B1" s="286"/>
      <c r="C1" s="286"/>
      <c r="D1" s="42"/>
      <c r="E1" s="295"/>
      <c r="F1" s="295"/>
      <c r="G1" s="295"/>
      <c r="H1" s="295"/>
    </row>
    <row r="2" spans="5:8" ht="27.75" customHeight="1">
      <c r="E2" s="292" t="s">
        <v>86</v>
      </c>
      <c r="F2" s="293"/>
      <c r="G2" s="293"/>
      <c r="H2" s="294"/>
    </row>
    <row r="3" spans="1:8" ht="28.5" customHeight="1">
      <c r="A3" s="287"/>
      <c r="B3" s="287"/>
      <c r="C3" s="287"/>
      <c r="D3" s="42"/>
      <c r="E3" s="296" t="s">
        <v>85</v>
      </c>
      <c r="F3" s="297"/>
      <c r="G3" s="297"/>
      <c r="H3" s="298"/>
    </row>
    <row r="4" spans="1:8" ht="15">
      <c r="A4" s="301" t="s">
        <v>84</v>
      </c>
      <c r="B4" s="301"/>
      <c r="C4" s="301"/>
      <c r="D4" s="41"/>
      <c r="E4" s="290" t="s">
        <v>83</v>
      </c>
      <c r="F4" s="291"/>
      <c r="G4" s="291" t="s">
        <v>82</v>
      </c>
      <c r="H4" s="299"/>
    </row>
    <row r="5" spans="1:8" ht="22.5" customHeight="1">
      <c r="A5" s="287"/>
      <c r="B5" s="287"/>
      <c r="C5" s="287"/>
      <c r="D5" s="40"/>
      <c r="E5" s="290" t="s">
        <v>81</v>
      </c>
      <c r="F5" s="291"/>
      <c r="G5" s="291" t="s">
        <v>80</v>
      </c>
      <c r="H5" s="299"/>
    </row>
    <row r="6" spans="1:8" ht="15">
      <c r="A6" s="39" t="s">
        <v>79</v>
      </c>
      <c r="B6" s="288" t="s">
        <v>78</v>
      </c>
      <c r="C6" s="288"/>
      <c r="D6" s="288"/>
      <c r="E6" s="303" t="s">
        <v>77</v>
      </c>
      <c r="F6" s="304"/>
      <c r="G6" s="306" t="s">
        <v>76</v>
      </c>
      <c r="H6" s="307"/>
    </row>
    <row r="7" spans="1:8" ht="15">
      <c r="A7" s="39"/>
      <c r="B7" s="35"/>
      <c r="C7" s="35"/>
      <c r="D7" s="35"/>
      <c r="E7" s="39"/>
      <c r="F7" s="39"/>
      <c r="G7" s="35"/>
      <c r="H7" s="35"/>
    </row>
    <row r="8" spans="1:8" ht="15">
      <c r="A8" s="289" t="s">
        <v>75</v>
      </c>
      <c r="B8" s="289"/>
      <c r="C8" s="35"/>
      <c r="D8" s="35"/>
      <c r="E8" s="38"/>
      <c r="F8" s="38"/>
      <c r="G8" s="38"/>
      <c r="H8" s="35"/>
    </row>
    <row r="9" spans="1:8" ht="15">
      <c r="A9" s="37"/>
      <c r="B9" s="37"/>
      <c r="C9" s="35"/>
      <c r="D9" s="35"/>
      <c r="E9" s="36"/>
      <c r="F9" s="36"/>
      <c r="G9" s="36"/>
      <c r="H9" s="35"/>
    </row>
    <row r="10" ht="15"/>
    <row r="11" spans="2:8" s="6" customFormat="1" ht="15.75" customHeight="1">
      <c r="B11" s="302" t="s">
        <v>74</v>
      </c>
      <c r="C11" s="302"/>
      <c r="D11" s="302"/>
      <c r="E11" s="302"/>
      <c r="F11" s="302"/>
      <c r="G11" s="302"/>
      <c r="H11" s="31"/>
    </row>
    <row r="12" spans="2:7" s="6" customFormat="1" ht="15.75" customHeight="1">
      <c r="B12" s="305" t="s">
        <v>73</v>
      </c>
      <c r="C12" s="305"/>
      <c r="D12" s="305"/>
      <c r="E12" s="305"/>
      <c r="F12" s="305"/>
      <c r="G12" s="305"/>
    </row>
    <row r="13" spans="2:8" s="6" customFormat="1" ht="15.75" customHeight="1">
      <c r="B13" s="34"/>
      <c r="C13" s="33"/>
      <c r="D13" s="33"/>
      <c r="E13" s="33"/>
      <c r="F13" s="33"/>
      <c r="G13" s="33"/>
      <c r="H13" s="31"/>
    </row>
    <row r="14" spans="2:8" s="6" customFormat="1" ht="15.75" customHeight="1">
      <c r="B14" s="32"/>
      <c r="C14" s="300" t="s">
        <v>89</v>
      </c>
      <c r="D14" s="300"/>
      <c r="E14" s="300"/>
      <c r="F14" s="300"/>
      <c r="G14" s="31"/>
      <c r="H14" s="31"/>
    </row>
    <row r="15" spans="2:8" s="6" customFormat="1" ht="15">
      <c r="B15" s="24"/>
      <c r="C15" s="24"/>
      <c r="D15" s="24"/>
      <c r="E15" s="24"/>
      <c r="F15" s="24"/>
      <c r="H15" s="30" t="s">
        <v>72</v>
      </c>
    </row>
    <row r="16" spans="2:8" s="6" customFormat="1" ht="15">
      <c r="B16" s="29"/>
      <c r="C16" s="29"/>
      <c r="D16" s="29"/>
      <c r="E16" s="29"/>
      <c r="F16" s="29"/>
      <c r="G16" s="28" t="s">
        <v>71</v>
      </c>
      <c r="H16" s="43">
        <v>44741</v>
      </c>
    </row>
    <row r="17" spans="3:8" s="6" customFormat="1" ht="15">
      <c r="C17" s="27"/>
      <c r="D17" s="27"/>
      <c r="E17" s="26"/>
      <c r="F17" s="26"/>
      <c r="G17" s="23" t="s">
        <v>67</v>
      </c>
      <c r="H17" s="25"/>
    </row>
    <row r="18" spans="2:8" s="6" customFormat="1" ht="15">
      <c r="B18" s="24"/>
      <c r="C18" s="24"/>
      <c r="D18" s="24"/>
      <c r="E18" s="24"/>
      <c r="F18" s="24"/>
      <c r="G18" s="8" t="s">
        <v>70</v>
      </c>
      <c r="H18" s="22" t="s">
        <v>69</v>
      </c>
    </row>
    <row r="19" spans="1:8" s="21" customFormat="1" ht="13.5" customHeight="1">
      <c r="A19" s="279" t="s">
        <v>68</v>
      </c>
      <c r="B19" s="279"/>
      <c r="C19" s="285"/>
      <c r="D19" s="285"/>
      <c r="E19" s="285"/>
      <c r="F19" s="285"/>
      <c r="G19" s="23" t="s">
        <v>67</v>
      </c>
      <c r="H19" s="22"/>
    </row>
    <row r="20" spans="1:8" s="6" customFormat="1" ht="15">
      <c r="A20" s="279" t="s">
        <v>66</v>
      </c>
      <c r="B20" s="279"/>
      <c r="C20" s="285"/>
      <c r="D20" s="285"/>
      <c r="E20" s="285"/>
      <c r="F20" s="285"/>
      <c r="G20" s="20" t="s">
        <v>65</v>
      </c>
      <c r="H20" s="19">
        <v>5112910</v>
      </c>
    </row>
    <row r="21" spans="1:8" s="6" customFormat="1" ht="15">
      <c r="A21" s="279" t="s">
        <v>64</v>
      </c>
      <c r="B21" s="279"/>
      <c r="C21" s="285"/>
      <c r="D21" s="285"/>
      <c r="E21" s="285"/>
      <c r="F21" s="285"/>
      <c r="G21" s="18" t="s">
        <v>63</v>
      </c>
      <c r="H21" s="14">
        <v>7715029346</v>
      </c>
    </row>
    <row r="22" spans="1:8" s="6" customFormat="1" ht="15">
      <c r="A22" s="280"/>
      <c r="B22" s="280"/>
      <c r="C22" s="285"/>
      <c r="D22" s="285"/>
      <c r="E22" s="285"/>
      <c r="F22" s="285"/>
      <c r="G22" s="8" t="s">
        <v>62</v>
      </c>
      <c r="H22" s="14">
        <v>771501001</v>
      </c>
    </row>
    <row r="23" spans="1:8" s="6" customFormat="1" ht="15">
      <c r="A23" s="280" t="s">
        <v>61</v>
      </c>
      <c r="B23" s="280"/>
      <c r="C23" s="17"/>
      <c r="D23" s="17"/>
      <c r="E23" s="16"/>
      <c r="F23" s="16"/>
      <c r="G23" s="15" t="s">
        <v>60</v>
      </c>
      <c r="H23" s="14">
        <v>383</v>
      </c>
    </row>
    <row r="24" spans="1:8" s="6" customFormat="1" ht="15" customHeight="1">
      <c r="A24" s="13"/>
      <c r="B24" s="13"/>
      <c r="C24" s="12"/>
      <c r="D24" s="12"/>
      <c r="E24" s="12"/>
      <c r="F24" s="12"/>
      <c r="G24" s="12"/>
      <c r="H24" s="11"/>
    </row>
    <row r="25" spans="1:8" s="6" customFormat="1" ht="15" customHeight="1">
      <c r="A25" s="283" t="s">
        <v>59</v>
      </c>
      <c r="B25" s="283"/>
      <c r="C25" s="282" t="s">
        <v>58</v>
      </c>
      <c r="D25" s="282"/>
      <c r="E25" s="282"/>
      <c r="F25" s="282"/>
      <c r="G25" s="282"/>
      <c r="H25" s="282"/>
    </row>
    <row r="26" spans="1:8" s="6" customFormat="1" ht="15">
      <c r="A26" s="284" t="s">
        <v>57</v>
      </c>
      <c r="B26" s="284"/>
      <c r="C26" s="11"/>
      <c r="D26" s="11"/>
      <c r="E26" s="11"/>
      <c r="F26" s="11"/>
      <c r="G26" s="11"/>
      <c r="H26" s="11"/>
    </row>
    <row r="27" spans="1:8" s="6" customFormat="1" ht="15">
      <c r="A27" s="9"/>
      <c r="E27" s="9"/>
      <c r="F27" s="9"/>
      <c r="G27" s="8"/>
      <c r="H27" s="7"/>
    </row>
    <row r="28" spans="1:8" s="6" customFormat="1" ht="15">
      <c r="A28" s="279" t="s">
        <v>56</v>
      </c>
      <c r="B28" s="279"/>
      <c r="C28" s="281" t="s">
        <v>88</v>
      </c>
      <c r="D28" s="281"/>
      <c r="E28" s="281"/>
      <c r="F28" s="281"/>
      <c r="G28" s="281"/>
      <c r="H28" s="281"/>
    </row>
    <row r="29" spans="1:8" s="6" customFormat="1" ht="15">
      <c r="A29" s="10"/>
      <c r="B29" s="10"/>
      <c r="E29" s="9"/>
      <c r="F29" s="9"/>
      <c r="G29" s="8"/>
      <c r="H29" s="7"/>
    </row>
    <row r="222" ht="15"/>
  </sheetData>
  <sheetProtection/>
  <mergeCells count="29">
    <mergeCell ref="C14:F14"/>
    <mergeCell ref="A4:C4"/>
    <mergeCell ref="B11:G11"/>
    <mergeCell ref="E5:F5"/>
    <mergeCell ref="E6:F6"/>
    <mergeCell ref="B12:G12"/>
    <mergeCell ref="G6:H6"/>
    <mergeCell ref="G4:H4"/>
    <mergeCell ref="A1:C1"/>
    <mergeCell ref="A5:C5"/>
    <mergeCell ref="B6:D6"/>
    <mergeCell ref="A8:B8"/>
    <mergeCell ref="E4:F4"/>
    <mergeCell ref="A3:C3"/>
    <mergeCell ref="E2:H2"/>
    <mergeCell ref="E1:H1"/>
    <mergeCell ref="E3:H3"/>
    <mergeCell ref="G5:H5"/>
    <mergeCell ref="A19:B19"/>
    <mergeCell ref="C25:H25"/>
    <mergeCell ref="A25:B25"/>
    <mergeCell ref="A26:B26"/>
    <mergeCell ref="A20:B20"/>
    <mergeCell ref="C19:F22"/>
    <mergeCell ref="A21:B21"/>
    <mergeCell ref="A22:B22"/>
    <mergeCell ref="A28:B28"/>
    <mergeCell ref="C28:H28"/>
    <mergeCell ref="A23:B23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4"/>
  <sheetViews>
    <sheetView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8.140625" style="4" customWidth="1"/>
    <col min="2" max="2" width="8.140625" style="46" customWidth="1"/>
    <col min="3" max="3" width="13.421875" style="4" customWidth="1"/>
    <col min="4" max="4" width="10.57421875" style="5" customWidth="1"/>
    <col min="5" max="6" width="17.28125" style="45" customWidth="1"/>
    <col min="7" max="7" width="17.28125" style="4" customWidth="1"/>
    <col min="8" max="8" width="22.00390625" style="4" customWidth="1"/>
    <col min="9" max="13" width="17.421875" style="4" customWidth="1"/>
    <col min="14" max="16384" width="9.140625" style="4" customWidth="1"/>
  </cols>
  <sheetData>
    <row r="1" spans="1:13" ht="6" customHeight="1">
      <c r="A1" s="114"/>
      <c r="B1" s="126"/>
      <c r="C1" s="125"/>
      <c r="D1" s="114"/>
      <c r="E1" s="124"/>
      <c r="F1" s="124"/>
      <c r="G1" s="114"/>
      <c r="H1" s="123"/>
      <c r="I1" s="123"/>
      <c r="J1" s="122"/>
      <c r="K1" s="122"/>
      <c r="L1" s="122"/>
      <c r="M1" s="121"/>
    </row>
    <row r="2" spans="1:13" ht="15" customHeight="1">
      <c r="A2" s="319" t="s">
        <v>264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15">
      <c r="A3" s="119"/>
      <c r="B3" s="120"/>
      <c r="C3" s="119"/>
      <c r="D3" s="119"/>
      <c r="E3" s="118"/>
      <c r="F3" s="118"/>
      <c r="G3" s="117"/>
      <c r="H3" s="116"/>
      <c r="I3" s="116"/>
      <c r="J3" s="323"/>
      <c r="K3" s="323"/>
      <c r="L3" s="115"/>
      <c r="M3" s="114"/>
    </row>
    <row r="4" spans="1:13" ht="15" customHeight="1">
      <c r="A4" s="320" t="s">
        <v>263</v>
      </c>
      <c r="B4" s="320" t="s">
        <v>262</v>
      </c>
      <c r="C4" s="320" t="s">
        <v>261</v>
      </c>
      <c r="D4" s="330" t="s">
        <v>260</v>
      </c>
      <c r="E4" s="313" t="s">
        <v>259</v>
      </c>
      <c r="F4" s="113"/>
      <c r="G4" s="317" t="s">
        <v>258</v>
      </c>
      <c r="H4" s="317"/>
      <c r="I4" s="317"/>
      <c r="J4" s="317"/>
      <c r="K4" s="317"/>
      <c r="L4" s="112"/>
      <c r="M4" s="111"/>
    </row>
    <row r="5" spans="1:13" ht="15" customHeight="1">
      <c r="A5" s="320"/>
      <c r="B5" s="320"/>
      <c r="C5" s="320"/>
      <c r="D5" s="331"/>
      <c r="E5" s="314"/>
      <c r="F5" s="313" t="s">
        <v>257</v>
      </c>
      <c r="G5" s="316" t="s">
        <v>256</v>
      </c>
      <c r="H5" s="317"/>
      <c r="I5" s="317"/>
      <c r="J5" s="317"/>
      <c r="K5" s="318"/>
      <c r="L5" s="325" t="s">
        <v>255</v>
      </c>
      <c r="M5" s="325" t="s">
        <v>254</v>
      </c>
    </row>
    <row r="6" spans="1:13" ht="105.75" customHeight="1">
      <c r="A6" s="320"/>
      <c r="B6" s="320"/>
      <c r="C6" s="320"/>
      <c r="D6" s="331"/>
      <c r="E6" s="314"/>
      <c r="F6" s="314"/>
      <c r="G6" s="321" t="s">
        <v>253</v>
      </c>
      <c r="H6" s="328" t="s">
        <v>252</v>
      </c>
      <c r="I6" s="328" t="s">
        <v>251</v>
      </c>
      <c r="J6" s="311" t="s">
        <v>250</v>
      </c>
      <c r="K6" s="312"/>
      <c r="L6" s="326"/>
      <c r="M6" s="326"/>
    </row>
    <row r="7" spans="1:13" ht="18.75" customHeight="1">
      <c r="A7" s="320"/>
      <c r="B7" s="320"/>
      <c r="C7" s="320"/>
      <c r="D7" s="332"/>
      <c r="E7" s="315"/>
      <c r="F7" s="315"/>
      <c r="G7" s="322"/>
      <c r="H7" s="329"/>
      <c r="I7" s="329"/>
      <c r="J7" s="110" t="s">
        <v>249</v>
      </c>
      <c r="K7" s="110" t="s">
        <v>248</v>
      </c>
      <c r="L7" s="327"/>
      <c r="M7" s="327"/>
    </row>
    <row r="8" spans="1:13" ht="15">
      <c r="A8" s="92">
        <v>1</v>
      </c>
      <c r="B8" s="92">
        <v>2</v>
      </c>
      <c r="C8" s="92">
        <v>3</v>
      </c>
      <c r="D8" s="92">
        <v>4</v>
      </c>
      <c r="E8" s="92">
        <v>5</v>
      </c>
      <c r="F8" s="92">
        <v>6</v>
      </c>
      <c r="G8" s="92">
        <v>7</v>
      </c>
      <c r="H8" s="92">
        <v>8</v>
      </c>
      <c r="I8" s="92">
        <v>9</v>
      </c>
      <c r="J8" s="92">
        <v>10</v>
      </c>
      <c r="K8" s="92">
        <v>11</v>
      </c>
      <c r="L8" s="92">
        <v>12</v>
      </c>
      <c r="M8" s="92">
        <v>13</v>
      </c>
    </row>
    <row r="9" spans="1:13" ht="30">
      <c r="A9" s="109" t="s">
        <v>247</v>
      </c>
      <c r="B9" s="105" t="s">
        <v>246</v>
      </c>
      <c r="C9" s="92" t="s">
        <v>94</v>
      </c>
      <c r="D9" s="92" t="s">
        <v>94</v>
      </c>
      <c r="E9" s="104">
        <f>0+F9+L9+M9</f>
        <v>18421525.75</v>
      </c>
      <c r="F9" s="103">
        <f>0+G9+H9+I9+J9</f>
        <v>18421525.75</v>
      </c>
      <c r="G9" s="108">
        <v>595823.64</v>
      </c>
      <c r="H9" s="107">
        <v>14711161.31</v>
      </c>
      <c r="I9" s="107"/>
      <c r="J9" s="107">
        <v>3114540.8</v>
      </c>
      <c r="K9" s="107"/>
      <c r="L9" s="106"/>
      <c r="M9" s="106"/>
    </row>
    <row r="10" spans="1:13" ht="30">
      <c r="A10" s="66" t="s">
        <v>245</v>
      </c>
      <c r="B10" s="105" t="s">
        <v>244</v>
      </c>
      <c r="C10" s="82" t="s">
        <v>94</v>
      </c>
      <c r="D10" s="82" t="s">
        <v>94</v>
      </c>
      <c r="E10" s="104">
        <f>0+ROUND(F10+L10+M10,2)</f>
        <v>0</v>
      </c>
      <c r="F10" s="103">
        <f>0+ROUND(G10+H10+I10+J10,2)</f>
        <v>0</v>
      </c>
      <c r="G10" s="62">
        <f>0+ROUND(G9+G11-G58+G56,2)</f>
        <v>0</v>
      </c>
      <c r="H10" s="62">
        <f>0+ROUND(H9+H11-H58+H56-H171,2)</f>
        <v>0</v>
      </c>
      <c r="I10" s="62">
        <f>0+ROUND(I9+I11-I58-I171,2)</f>
        <v>0</v>
      </c>
      <c r="J10" s="62">
        <f>0+ROUND(J9+J11-J58+J56+J166-J171,2)</f>
        <v>0</v>
      </c>
      <c r="K10" s="62">
        <f>0+ROUND(K9+K11-K58+K56+K166-K171,2)</f>
        <v>0</v>
      </c>
      <c r="L10" s="62">
        <f>0+ROUND(L9+L11-L58,2)</f>
        <v>0</v>
      </c>
      <c r="M10" s="62">
        <f>0+ROUND(M9+M11-M58+M166-M171,2)</f>
        <v>0</v>
      </c>
    </row>
    <row r="11" spans="1:13" ht="15">
      <c r="A11" s="70" t="s">
        <v>243</v>
      </c>
      <c r="B11" s="89" t="s">
        <v>242</v>
      </c>
      <c r="C11" s="102" t="s">
        <v>241</v>
      </c>
      <c r="D11" s="74" t="s">
        <v>94</v>
      </c>
      <c r="E11" s="101">
        <f>0+F11+L11+M11</f>
        <v>233516010.42</v>
      </c>
      <c r="F11" s="100">
        <f>0+G11+H11+I11+J11</f>
        <v>233516010.42</v>
      </c>
      <c r="G11" s="68">
        <f>0+G18</f>
        <v>183029258.42</v>
      </c>
      <c r="H11" s="68">
        <f>0+H18+H31</f>
        <v>14778752</v>
      </c>
      <c r="I11" s="68">
        <f>0+I31</f>
        <v>0</v>
      </c>
      <c r="J11" s="68">
        <f>0+J12+J18+J26+J31+J45+J47</f>
        <v>35708000</v>
      </c>
      <c r="K11" s="68">
        <f>0+K31</f>
        <v>0</v>
      </c>
      <c r="L11" s="68">
        <f>0+L18</f>
        <v>0</v>
      </c>
      <c r="M11" s="68">
        <f>0+M12+M18+M31</f>
        <v>0</v>
      </c>
    </row>
    <row r="12" spans="1:13" ht="35.25" customHeight="1">
      <c r="A12" s="84" t="s">
        <v>240</v>
      </c>
      <c r="B12" s="89" t="s">
        <v>239</v>
      </c>
      <c r="C12" s="98">
        <v>120</v>
      </c>
      <c r="D12" s="63" t="s">
        <v>94</v>
      </c>
      <c r="E12" s="62">
        <f>0+E13+E14+E15+E16+E17</f>
        <v>17810000</v>
      </c>
      <c r="F12" s="62">
        <f>0+F13+F14+F15+F16+F17</f>
        <v>17810000</v>
      </c>
      <c r="G12" s="99" t="s">
        <v>94</v>
      </c>
      <c r="H12" s="95" t="s">
        <v>94</v>
      </c>
      <c r="I12" s="95" t="s">
        <v>94</v>
      </c>
      <c r="J12" s="62">
        <f>0+J13+J14+J15+J16+J17</f>
        <v>17810000</v>
      </c>
      <c r="K12" s="95" t="s">
        <v>94</v>
      </c>
      <c r="L12" s="95" t="s">
        <v>94</v>
      </c>
      <c r="M12" s="62">
        <f>0+M14+M15+M16+M17</f>
        <v>0</v>
      </c>
    </row>
    <row r="13" spans="1:13" ht="30">
      <c r="A13" s="79" t="s">
        <v>238</v>
      </c>
      <c r="B13" s="89" t="s">
        <v>237</v>
      </c>
      <c r="C13" s="98">
        <v>120</v>
      </c>
      <c r="D13" s="63">
        <v>121</v>
      </c>
      <c r="E13" s="62">
        <f>0+F13</f>
        <v>4000000</v>
      </c>
      <c r="F13" s="62">
        <f>0+J13</f>
        <v>4000000</v>
      </c>
      <c r="G13" s="60" t="s">
        <v>94</v>
      </c>
      <c r="H13" s="60" t="s">
        <v>94</v>
      </c>
      <c r="I13" s="60" t="s">
        <v>94</v>
      </c>
      <c r="J13" s="61">
        <v>4000000</v>
      </c>
      <c r="K13" s="60" t="s">
        <v>94</v>
      </c>
      <c r="L13" s="60" t="s">
        <v>94</v>
      </c>
      <c r="M13" s="60" t="s">
        <v>94</v>
      </c>
    </row>
    <row r="14" spans="1:13" ht="30">
      <c r="A14" s="79" t="s">
        <v>236</v>
      </c>
      <c r="B14" s="89" t="s">
        <v>235</v>
      </c>
      <c r="C14" s="98">
        <v>120</v>
      </c>
      <c r="D14" s="63">
        <v>123</v>
      </c>
      <c r="E14" s="62">
        <f>0+F14+M14</f>
        <v>0</v>
      </c>
      <c r="F14" s="62">
        <f>0+J14</f>
        <v>0</v>
      </c>
      <c r="G14" s="60" t="s">
        <v>94</v>
      </c>
      <c r="H14" s="60" t="s">
        <v>94</v>
      </c>
      <c r="I14" s="60" t="s">
        <v>94</v>
      </c>
      <c r="J14" s="61">
        <v>0</v>
      </c>
      <c r="K14" s="60" t="s">
        <v>94</v>
      </c>
      <c r="L14" s="60" t="s">
        <v>94</v>
      </c>
      <c r="M14" s="61">
        <v>0</v>
      </c>
    </row>
    <row r="15" spans="1:13" ht="30">
      <c r="A15" s="79" t="s">
        <v>234</v>
      </c>
      <c r="B15" s="89">
        <v>1130</v>
      </c>
      <c r="C15" s="98">
        <v>120</v>
      </c>
      <c r="D15" s="63">
        <v>124</v>
      </c>
      <c r="E15" s="62">
        <f>0+F15+M15</f>
        <v>0</v>
      </c>
      <c r="F15" s="62">
        <f>0+J15</f>
        <v>0</v>
      </c>
      <c r="G15" s="60" t="s">
        <v>94</v>
      </c>
      <c r="H15" s="60" t="s">
        <v>94</v>
      </c>
      <c r="I15" s="60" t="s">
        <v>94</v>
      </c>
      <c r="J15" s="61">
        <v>0</v>
      </c>
      <c r="K15" s="60" t="s">
        <v>94</v>
      </c>
      <c r="L15" s="60" t="s">
        <v>94</v>
      </c>
      <c r="M15" s="61">
        <v>0</v>
      </c>
    </row>
    <row r="16" spans="1:13" ht="45">
      <c r="A16" s="79" t="s">
        <v>233</v>
      </c>
      <c r="B16" s="89">
        <v>1140</v>
      </c>
      <c r="C16" s="98">
        <v>120</v>
      </c>
      <c r="D16" s="63">
        <v>128</v>
      </c>
      <c r="E16" s="62">
        <f>0+F16+M16</f>
        <v>0</v>
      </c>
      <c r="F16" s="62">
        <f>0+J16</f>
        <v>0</v>
      </c>
      <c r="G16" s="60" t="s">
        <v>94</v>
      </c>
      <c r="H16" s="60" t="s">
        <v>94</v>
      </c>
      <c r="I16" s="60" t="s">
        <v>94</v>
      </c>
      <c r="J16" s="61">
        <v>0</v>
      </c>
      <c r="K16" s="60" t="s">
        <v>94</v>
      </c>
      <c r="L16" s="60" t="s">
        <v>94</v>
      </c>
      <c r="M16" s="61">
        <v>0</v>
      </c>
    </row>
    <row r="17" spans="1:13" ht="15">
      <c r="A17" s="79" t="s">
        <v>232</v>
      </c>
      <c r="B17" s="89">
        <v>1150</v>
      </c>
      <c r="C17" s="98">
        <v>120</v>
      </c>
      <c r="D17" s="63">
        <v>129</v>
      </c>
      <c r="E17" s="62">
        <f>0+F17+M17</f>
        <v>13810000</v>
      </c>
      <c r="F17" s="62">
        <f>0+J17</f>
        <v>13810000</v>
      </c>
      <c r="G17" s="60" t="s">
        <v>94</v>
      </c>
      <c r="H17" s="60" t="s">
        <v>94</v>
      </c>
      <c r="I17" s="60" t="s">
        <v>94</v>
      </c>
      <c r="J17" s="61">
        <v>13810000</v>
      </c>
      <c r="K17" s="60" t="s">
        <v>94</v>
      </c>
      <c r="L17" s="60" t="s">
        <v>94</v>
      </c>
      <c r="M17" s="61">
        <v>0</v>
      </c>
    </row>
    <row r="18" spans="1:13" s="53" customFormat="1" ht="30">
      <c r="A18" s="84" t="s">
        <v>231</v>
      </c>
      <c r="B18" s="89" t="s">
        <v>230</v>
      </c>
      <c r="C18" s="98">
        <v>130</v>
      </c>
      <c r="D18" s="63" t="s">
        <v>94</v>
      </c>
      <c r="E18" s="62">
        <f>0+F18+L18+M18</f>
        <v>198427258.42</v>
      </c>
      <c r="F18" s="62">
        <f>0+G18+H18+J18</f>
        <v>198427258.42</v>
      </c>
      <c r="G18" s="62">
        <f>0+G19+G23+G25</f>
        <v>183029258.42</v>
      </c>
      <c r="H18" s="95">
        <f>0+H23</f>
        <v>0</v>
      </c>
      <c r="I18" s="95" t="s">
        <v>94</v>
      </c>
      <c r="J18" s="62">
        <f>0+J20+J23+J24+J25</f>
        <v>15398000</v>
      </c>
      <c r="K18" s="95" t="s">
        <v>94</v>
      </c>
      <c r="L18" s="62">
        <f>0+L20+L23+L24+L25</f>
        <v>0</v>
      </c>
      <c r="M18" s="62">
        <f>0+M20</f>
        <v>0</v>
      </c>
    </row>
    <row r="19" spans="1:13" ht="75">
      <c r="A19" s="79" t="s">
        <v>229</v>
      </c>
      <c r="B19" s="89">
        <v>1210</v>
      </c>
      <c r="C19" s="98">
        <v>130</v>
      </c>
      <c r="D19" s="63">
        <v>131</v>
      </c>
      <c r="E19" s="62">
        <f>0+F19</f>
        <v>183029258.42</v>
      </c>
      <c r="F19" s="62">
        <f>0+G19</f>
        <v>183029258.42</v>
      </c>
      <c r="G19" s="61">
        <v>183029258.42</v>
      </c>
      <c r="H19" s="60" t="s">
        <v>94</v>
      </c>
      <c r="I19" s="60" t="s">
        <v>94</v>
      </c>
      <c r="J19" s="60" t="s">
        <v>94</v>
      </c>
      <c r="K19" s="60" t="s">
        <v>94</v>
      </c>
      <c r="L19" s="60" t="s">
        <v>94</v>
      </c>
      <c r="M19" s="60" t="s">
        <v>94</v>
      </c>
    </row>
    <row r="20" spans="1:13" ht="30">
      <c r="A20" s="79" t="s">
        <v>228</v>
      </c>
      <c r="B20" s="89">
        <v>1230</v>
      </c>
      <c r="C20" s="98">
        <v>130</v>
      </c>
      <c r="D20" s="63">
        <v>131</v>
      </c>
      <c r="E20" s="62">
        <f>0+F20+L20+M20</f>
        <v>14084000</v>
      </c>
      <c r="F20" s="62">
        <f>0+J20</f>
        <v>14084000</v>
      </c>
      <c r="G20" s="95" t="s">
        <v>94</v>
      </c>
      <c r="H20" s="95" t="s">
        <v>94</v>
      </c>
      <c r="I20" s="95" t="s">
        <v>94</v>
      </c>
      <c r="J20" s="62">
        <f>0+J21+J22</f>
        <v>14084000</v>
      </c>
      <c r="K20" s="95" t="s">
        <v>94</v>
      </c>
      <c r="L20" s="62">
        <f>0+L21+L22</f>
        <v>0</v>
      </c>
      <c r="M20" s="62">
        <f>0+M21+M22</f>
        <v>0</v>
      </c>
    </row>
    <row r="21" spans="1:13" ht="30">
      <c r="A21" s="78" t="s">
        <v>227</v>
      </c>
      <c r="B21" s="89" t="s">
        <v>226</v>
      </c>
      <c r="C21" s="98">
        <v>130</v>
      </c>
      <c r="D21" s="63">
        <v>131</v>
      </c>
      <c r="E21" s="62">
        <f>0+F21+L21+M21</f>
        <v>14084000</v>
      </c>
      <c r="F21" s="62">
        <f>0+J21</f>
        <v>14084000</v>
      </c>
      <c r="G21" s="60" t="s">
        <v>94</v>
      </c>
      <c r="H21" s="60" t="s">
        <v>94</v>
      </c>
      <c r="I21" s="60" t="s">
        <v>94</v>
      </c>
      <c r="J21" s="61">
        <v>14084000</v>
      </c>
      <c r="K21" s="60" t="s">
        <v>94</v>
      </c>
      <c r="L21" s="61">
        <v>0</v>
      </c>
      <c r="M21" s="61">
        <v>0</v>
      </c>
    </row>
    <row r="22" spans="1:13" ht="30">
      <c r="A22" s="78" t="s">
        <v>225</v>
      </c>
      <c r="B22" s="89" t="s">
        <v>224</v>
      </c>
      <c r="C22" s="98">
        <v>130</v>
      </c>
      <c r="D22" s="63">
        <v>131</v>
      </c>
      <c r="E22" s="62">
        <f>0+F22+L22+M22</f>
        <v>0</v>
      </c>
      <c r="F22" s="62">
        <f>0+J22</f>
        <v>0</v>
      </c>
      <c r="G22" s="60" t="s">
        <v>94</v>
      </c>
      <c r="H22" s="60" t="s">
        <v>94</v>
      </c>
      <c r="I22" s="60" t="s">
        <v>94</v>
      </c>
      <c r="J22" s="61">
        <v>0</v>
      </c>
      <c r="K22" s="60" t="s">
        <v>94</v>
      </c>
      <c r="L22" s="61">
        <v>0</v>
      </c>
      <c r="M22" s="61">
        <v>0</v>
      </c>
    </row>
    <row r="23" spans="1:13" ht="15">
      <c r="A23" s="79" t="s">
        <v>223</v>
      </c>
      <c r="B23" s="89" t="s">
        <v>222</v>
      </c>
      <c r="C23" s="98">
        <v>130</v>
      </c>
      <c r="D23" s="63">
        <v>134</v>
      </c>
      <c r="E23" s="62">
        <f>0+F23+L23</f>
        <v>1314000</v>
      </c>
      <c r="F23" s="62">
        <f>0+G23+H23+J23</f>
        <v>1314000</v>
      </c>
      <c r="G23" s="60">
        <v>0</v>
      </c>
      <c r="H23" s="60">
        <v>0</v>
      </c>
      <c r="I23" s="60" t="s">
        <v>94</v>
      </c>
      <c r="J23" s="61">
        <v>1314000</v>
      </c>
      <c r="K23" s="60" t="s">
        <v>94</v>
      </c>
      <c r="L23" s="61">
        <v>0</v>
      </c>
      <c r="M23" s="60" t="s">
        <v>94</v>
      </c>
    </row>
    <row r="24" spans="1:13" ht="15">
      <c r="A24" s="79" t="s">
        <v>221</v>
      </c>
      <c r="B24" s="89">
        <v>1250</v>
      </c>
      <c r="C24" s="63">
        <v>130</v>
      </c>
      <c r="D24" s="63">
        <v>135</v>
      </c>
      <c r="E24" s="62">
        <f>0+F24+L24</f>
        <v>0</v>
      </c>
      <c r="F24" s="62">
        <f>0+J24</f>
        <v>0</v>
      </c>
      <c r="G24" s="60" t="s">
        <v>94</v>
      </c>
      <c r="H24" s="60" t="s">
        <v>94</v>
      </c>
      <c r="I24" s="60" t="s">
        <v>94</v>
      </c>
      <c r="J24" s="61">
        <v>0</v>
      </c>
      <c r="K24" s="60" t="s">
        <v>94</v>
      </c>
      <c r="L24" s="61">
        <v>0</v>
      </c>
      <c r="M24" s="60" t="s">
        <v>94</v>
      </c>
    </row>
    <row r="25" spans="1:13" ht="30">
      <c r="A25" s="79" t="s">
        <v>220</v>
      </c>
      <c r="B25" s="89">
        <v>1260</v>
      </c>
      <c r="C25" s="63">
        <v>130</v>
      </c>
      <c r="D25" s="63">
        <v>139</v>
      </c>
      <c r="E25" s="62">
        <f>0+F25+L25</f>
        <v>0</v>
      </c>
      <c r="F25" s="62">
        <f>0+G25+J25</f>
        <v>0</v>
      </c>
      <c r="G25" s="60">
        <v>0</v>
      </c>
      <c r="H25" s="60" t="s">
        <v>94</v>
      </c>
      <c r="I25" s="60" t="s">
        <v>94</v>
      </c>
      <c r="J25" s="61">
        <v>0</v>
      </c>
      <c r="K25" s="60" t="s">
        <v>94</v>
      </c>
      <c r="L25" s="61">
        <v>0</v>
      </c>
      <c r="M25" s="60" t="s">
        <v>94</v>
      </c>
    </row>
    <row r="26" spans="1:13" ht="30">
      <c r="A26" s="84" t="s">
        <v>219</v>
      </c>
      <c r="B26" s="89">
        <v>1300</v>
      </c>
      <c r="C26" s="63">
        <v>140</v>
      </c>
      <c r="D26" s="63" t="s">
        <v>94</v>
      </c>
      <c r="E26" s="62">
        <f>0+F26</f>
        <v>1000000</v>
      </c>
      <c r="F26" s="62">
        <f>0+J26</f>
        <v>1000000</v>
      </c>
      <c r="G26" s="95" t="s">
        <v>94</v>
      </c>
      <c r="H26" s="95" t="s">
        <v>94</v>
      </c>
      <c r="I26" s="95" t="s">
        <v>94</v>
      </c>
      <c r="J26" s="62">
        <f>0+J27+J28+J29+J30</f>
        <v>1000000</v>
      </c>
      <c r="K26" s="95" t="s">
        <v>94</v>
      </c>
      <c r="L26" s="95" t="s">
        <v>94</v>
      </c>
      <c r="M26" s="95" t="s">
        <v>94</v>
      </c>
    </row>
    <row r="27" spans="1:13" ht="45">
      <c r="A27" s="79" t="s">
        <v>218</v>
      </c>
      <c r="B27" s="89">
        <v>1301</v>
      </c>
      <c r="C27" s="63">
        <v>140</v>
      </c>
      <c r="D27" s="63">
        <v>141</v>
      </c>
      <c r="E27" s="62">
        <f>0+F27</f>
        <v>1000000</v>
      </c>
      <c r="F27" s="62">
        <f>0+J27</f>
        <v>1000000</v>
      </c>
      <c r="G27" s="60" t="s">
        <v>94</v>
      </c>
      <c r="H27" s="60" t="s">
        <v>94</v>
      </c>
      <c r="I27" s="60" t="s">
        <v>94</v>
      </c>
      <c r="J27" s="61">
        <v>1000000</v>
      </c>
      <c r="K27" s="60" t="s">
        <v>94</v>
      </c>
      <c r="L27" s="60" t="s">
        <v>94</v>
      </c>
      <c r="M27" s="60" t="s">
        <v>94</v>
      </c>
    </row>
    <row r="28" spans="1:13" ht="15">
      <c r="A28" s="79" t="s">
        <v>217</v>
      </c>
      <c r="B28" s="89">
        <v>1302</v>
      </c>
      <c r="C28" s="63">
        <v>140</v>
      </c>
      <c r="D28" s="63">
        <v>143</v>
      </c>
      <c r="E28" s="62">
        <f>0+F28</f>
        <v>0</v>
      </c>
      <c r="F28" s="62">
        <f>0+J28</f>
        <v>0</v>
      </c>
      <c r="G28" s="60" t="s">
        <v>94</v>
      </c>
      <c r="H28" s="60" t="s">
        <v>94</v>
      </c>
      <c r="I28" s="60" t="s">
        <v>94</v>
      </c>
      <c r="J28" s="61">
        <v>0</v>
      </c>
      <c r="K28" s="60" t="s">
        <v>94</v>
      </c>
      <c r="L28" s="60" t="s">
        <v>94</v>
      </c>
      <c r="M28" s="60" t="s">
        <v>94</v>
      </c>
    </row>
    <row r="29" spans="1:13" ht="30">
      <c r="A29" s="79" t="s">
        <v>216</v>
      </c>
      <c r="B29" s="89">
        <v>1303</v>
      </c>
      <c r="C29" s="63">
        <v>140</v>
      </c>
      <c r="D29" s="63">
        <v>144</v>
      </c>
      <c r="E29" s="62">
        <f>0+F29</f>
        <v>0</v>
      </c>
      <c r="F29" s="62">
        <f>0+J29</f>
        <v>0</v>
      </c>
      <c r="G29" s="60" t="s">
        <v>94</v>
      </c>
      <c r="H29" s="60" t="s">
        <v>94</v>
      </c>
      <c r="I29" s="60" t="s">
        <v>94</v>
      </c>
      <c r="J29" s="61">
        <v>0</v>
      </c>
      <c r="K29" s="60" t="s">
        <v>94</v>
      </c>
      <c r="L29" s="60" t="s">
        <v>94</v>
      </c>
      <c r="M29" s="60" t="s">
        <v>94</v>
      </c>
    </row>
    <row r="30" spans="1:13" ht="30">
      <c r="A30" s="79" t="s">
        <v>215</v>
      </c>
      <c r="B30" s="89">
        <v>1304</v>
      </c>
      <c r="C30" s="63">
        <v>140</v>
      </c>
      <c r="D30" s="63">
        <v>145</v>
      </c>
      <c r="E30" s="62">
        <f>0+F30</f>
        <v>0</v>
      </c>
      <c r="F30" s="62">
        <f>0+J30</f>
        <v>0</v>
      </c>
      <c r="G30" s="60" t="s">
        <v>94</v>
      </c>
      <c r="H30" s="60" t="s">
        <v>94</v>
      </c>
      <c r="I30" s="60" t="s">
        <v>94</v>
      </c>
      <c r="J30" s="61">
        <v>0</v>
      </c>
      <c r="K30" s="60" t="s">
        <v>94</v>
      </c>
      <c r="L30" s="60" t="s">
        <v>94</v>
      </c>
      <c r="M30" s="60" t="s">
        <v>94</v>
      </c>
    </row>
    <row r="31" spans="1:13" ht="15">
      <c r="A31" s="84" t="s">
        <v>214</v>
      </c>
      <c r="B31" s="89" t="s">
        <v>213</v>
      </c>
      <c r="C31" s="63">
        <v>150</v>
      </c>
      <c r="D31" s="63" t="s">
        <v>94</v>
      </c>
      <c r="E31" s="62">
        <f>0+F31+M31</f>
        <v>16278752</v>
      </c>
      <c r="F31" s="62">
        <f>0+H31+I31+J31</f>
        <v>16278752</v>
      </c>
      <c r="G31" s="95" t="s">
        <v>94</v>
      </c>
      <c r="H31" s="95">
        <f>0+H32</f>
        <v>14778752</v>
      </c>
      <c r="I31" s="95">
        <f>0+I35</f>
        <v>0</v>
      </c>
      <c r="J31" s="62">
        <f>0+J36+J41+J42+J43+J44</f>
        <v>1500000</v>
      </c>
      <c r="K31" s="62">
        <f>0+K36</f>
        <v>0</v>
      </c>
      <c r="L31" s="95" t="s">
        <v>94</v>
      </c>
      <c r="M31" s="62">
        <f>0+M43</f>
        <v>0</v>
      </c>
    </row>
    <row r="32" spans="1:13" ht="30">
      <c r="A32" s="79" t="s">
        <v>212</v>
      </c>
      <c r="B32" s="89">
        <v>1410</v>
      </c>
      <c r="C32" s="63">
        <v>150</v>
      </c>
      <c r="D32" s="63">
        <v>152</v>
      </c>
      <c r="E32" s="62">
        <f aca="true" t="shared" si="0" ref="E32:E42">0+F32</f>
        <v>14778752</v>
      </c>
      <c r="F32" s="62">
        <f>0+H32</f>
        <v>14778752</v>
      </c>
      <c r="G32" s="77" t="s">
        <v>94</v>
      </c>
      <c r="H32" s="95">
        <f>0+H33+H34</f>
        <v>14778752</v>
      </c>
      <c r="I32" s="77" t="s">
        <v>94</v>
      </c>
      <c r="J32" s="77" t="s">
        <v>94</v>
      </c>
      <c r="K32" s="77" t="s">
        <v>94</v>
      </c>
      <c r="L32" s="77" t="s">
        <v>94</v>
      </c>
      <c r="M32" s="77" t="s">
        <v>94</v>
      </c>
    </row>
    <row r="33" spans="1:13" ht="30">
      <c r="A33" s="88" t="s">
        <v>211</v>
      </c>
      <c r="B33" s="89">
        <v>14101</v>
      </c>
      <c r="C33" s="85">
        <v>150</v>
      </c>
      <c r="D33" s="85">
        <v>152</v>
      </c>
      <c r="E33" s="62">
        <f t="shared" si="0"/>
        <v>14778752</v>
      </c>
      <c r="F33" s="62">
        <f>0+H33</f>
        <v>14778752</v>
      </c>
      <c r="G33" s="60" t="s">
        <v>94</v>
      </c>
      <c r="H33" s="96">
        <v>14778752</v>
      </c>
      <c r="I33" s="60" t="s">
        <v>94</v>
      </c>
      <c r="J33" s="60" t="s">
        <v>94</v>
      </c>
      <c r="K33" s="60" t="s">
        <v>94</v>
      </c>
      <c r="L33" s="60" t="s">
        <v>94</v>
      </c>
      <c r="M33" s="60" t="s">
        <v>94</v>
      </c>
    </row>
    <row r="34" spans="1:13" ht="15">
      <c r="A34" s="97" t="s">
        <v>210</v>
      </c>
      <c r="B34" s="89">
        <v>14102</v>
      </c>
      <c r="C34" s="85">
        <v>150</v>
      </c>
      <c r="D34" s="85">
        <v>162</v>
      </c>
      <c r="E34" s="62">
        <f t="shared" si="0"/>
        <v>0</v>
      </c>
      <c r="F34" s="62">
        <f>0+H34</f>
        <v>0</v>
      </c>
      <c r="G34" s="60" t="s">
        <v>94</v>
      </c>
      <c r="H34" s="96"/>
      <c r="I34" s="60" t="s">
        <v>94</v>
      </c>
      <c r="J34" s="60" t="s">
        <v>94</v>
      </c>
      <c r="K34" s="60" t="s">
        <v>94</v>
      </c>
      <c r="L34" s="60" t="s">
        <v>94</v>
      </c>
      <c r="M34" s="60" t="s">
        <v>94</v>
      </c>
    </row>
    <row r="35" spans="1:13" ht="30">
      <c r="A35" s="79" t="s">
        <v>209</v>
      </c>
      <c r="B35" s="89">
        <v>1420</v>
      </c>
      <c r="C35" s="63">
        <v>150</v>
      </c>
      <c r="D35" s="63">
        <v>162</v>
      </c>
      <c r="E35" s="62">
        <f t="shared" si="0"/>
        <v>0</v>
      </c>
      <c r="F35" s="62">
        <f>0+I35</f>
        <v>0</v>
      </c>
      <c r="G35" s="60" t="s">
        <v>94</v>
      </c>
      <c r="H35" s="60" t="s">
        <v>94</v>
      </c>
      <c r="I35" s="96">
        <v>0</v>
      </c>
      <c r="J35" s="60" t="s">
        <v>94</v>
      </c>
      <c r="K35" s="60" t="s">
        <v>94</v>
      </c>
      <c r="L35" s="60" t="s">
        <v>94</v>
      </c>
      <c r="M35" s="60" t="s">
        <v>94</v>
      </c>
    </row>
    <row r="36" spans="1:13" ht="60">
      <c r="A36" s="79" t="s">
        <v>208</v>
      </c>
      <c r="B36" s="89">
        <v>1430</v>
      </c>
      <c r="C36" s="63">
        <v>150</v>
      </c>
      <c r="D36" s="63">
        <v>152</v>
      </c>
      <c r="E36" s="62">
        <f t="shared" si="0"/>
        <v>1500000</v>
      </c>
      <c r="F36" s="62">
        <f aca="true" t="shared" si="1" ref="F36:F55">0+J36</f>
        <v>1500000</v>
      </c>
      <c r="G36" s="77" t="s">
        <v>94</v>
      </c>
      <c r="H36" s="77" t="s">
        <v>94</v>
      </c>
      <c r="I36" s="77" t="s">
        <v>94</v>
      </c>
      <c r="J36" s="62">
        <f>0+J37+J38</f>
        <v>1500000</v>
      </c>
      <c r="K36" s="62">
        <f>0+K38</f>
        <v>0</v>
      </c>
      <c r="L36" s="77" t="s">
        <v>94</v>
      </c>
      <c r="M36" s="77" t="s">
        <v>94</v>
      </c>
    </row>
    <row r="37" spans="1:13" ht="45">
      <c r="A37" s="78" t="s">
        <v>207</v>
      </c>
      <c r="B37" s="89">
        <v>1431</v>
      </c>
      <c r="C37" s="63">
        <v>150</v>
      </c>
      <c r="D37" s="63">
        <v>152</v>
      </c>
      <c r="E37" s="62">
        <f t="shared" si="0"/>
        <v>0</v>
      </c>
      <c r="F37" s="62">
        <f t="shared" si="1"/>
        <v>0</v>
      </c>
      <c r="G37" s="60" t="s">
        <v>94</v>
      </c>
      <c r="H37" s="60" t="s">
        <v>94</v>
      </c>
      <c r="I37" s="60" t="s">
        <v>94</v>
      </c>
      <c r="J37" s="61">
        <v>0</v>
      </c>
      <c r="K37" s="60" t="s">
        <v>94</v>
      </c>
      <c r="L37" s="60" t="s">
        <v>94</v>
      </c>
      <c r="M37" s="60" t="s">
        <v>94</v>
      </c>
    </row>
    <row r="38" spans="1:13" ht="15">
      <c r="A38" s="78" t="s">
        <v>206</v>
      </c>
      <c r="B38" s="89">
        <v>1432</v>
      </c>
      <c r="C38" s="63">
        <v>150</v>
      </c>
      <c r="D38" s="63">
        <v>152</v>
      </c>
      <c r="E38" s="62">
        <f t="shared" si="0"/>
        <v>1500000</v>
      </c>
      <c r="F38" s="62">
        <f t="shared" si="1"/>
        <v>1500000</v>
      </c>
      <c r="G38" s="95" t="s">
        <v>94</v>
      </c>
      <c r="H38" s="95" t="s">
        <v>94</v>
      </c>
      <c r="I38" s="95" t="s">
        <v>94</v>
      </c>
      <c r="J38" s="62">
        <f>0+J39+J40</f>
        <v>1500000</v>
      </c>
      <c r="K38" s="62">
        <f>0+K39</f>
        <v>0</v>
      </c>
      <c r="L38" s="95" t="s">
        <v>94</v>
      </c>
      <c r="M38" s="95" t="s">
        <v>94</v>
      </c>
    </row>
    <row r="39" spans="1:13" ht="30">
      <c r="A39" s="78" t="s">
        <v>205</v>
      </c>
      <c r="B39" s="89">
        <v>14321</v>
      </c>
      <c r="C39" s="63">
        <v>150</v>
      </c>
      <c r="D39" s="63">
        <v>152</v>
      </c>
      <c r="E39" s="62">
        <f t="shared" si="0"/>
        <v>1500000</v>
      </c>
      <c r="F39" s="62">
        <f t="shared" si="1"/>
        <v>1500000</v>
      </c>
      <c r="G39" s="60" t="s">
        <v>94</v>
      </c>
      <c r="H39" s="60" t="s">
        <v>94</v>
      </c>
      <c r="I39" s="60" t="s">
        <v>94</v>
      </c>
      <c r="J39" s="61">
        <v>1500000</v>
      </c>
      <c r="K39" s="61">
        <v>0</v>
      </c>
      <c r="L39" s="60" t="s">
        <v>94</v>
      </c>
      <c r="M39" s="60" t="s">
        <v>94</v>
      </c>
    </row>
    <row r="40" spans="1:13" ht="15">
      <c r="A40" s="78" t="s">
        <v>204</v>
      </c>
      <c r="B40" s="89">
        <v>14322</v>
      </c>
      <c r="C40" s="63">
        <v>150</v>
      </c>
      <c r="D40" s="63">
        <v>152</v>
      </c>
      <c r="E40" s="62">
        <f t="shared" si="0"/>
        <v>0</v>
      </c>
      <c r="F40" s="62">
        <f t="shared" si="1"/>
        <v>0</v>
      </c>
      <c r="G40" s="60" t="s">
        <v>94</v>
      </c>
      <c r="H40" s="60" t="s">
        <v>94</v>
      </c>
      <c r="I40" s="60" t="s">
        <v>94</v>
      </c>
      <c r="J40" s="61">
        <v>0</v>
      </c>
      <c r="K40" s="60" t="s">
        <v>94</v>
      </c>
      <c r="L40" s="60" t="s">
        <v>94</v>
      </c>
      <c r="M40" s="60" t="s">
        <v>94</v>
      </c>
    </row>
    <row r="41" spans="1:13" ht="60">
      <c r="A41" s="79" t="s">
        <v>203</v>
      </c>
      <c r="B41" s="89">
        <v>1440</v>
      </c>
      <c r="C41" s="63">
        <v>150</v>
      </c>
      <c r="D41" s="63">
        <v>155</v>
      </c>
      <c r="E41" s="62">
        <f t="shared" si="0"/>
        <v>0</v>
      </c>
      <c r="F41" s="62">
        <f t="shared" si="1"/>
        <v>0</v>
      </c>
      <c r="G41" s="60" t="s">
        <v>94</v>
      </c>
      <c r="H41" s="60" t="s">
        <v>94</v>
      </c>
      <c r="I41" s="60" t="s">
        <v>94</v>
      </c>
      <c r="J41" s="61">
        <v>0</v>
      </c>
      <c r="K41" s="60" t="s">
        <v>94</v>
      </c>
      <c r="L41" s="60" t="s">
        <v>94</v>
      </c>
      <c r="M41" s="60" t="s">
        <v>94</v>
      </c>
    </row>
    <row r="42" spans="1:13" ht="45">
      <c r="A42" s="79" t="s">
        <v>202</v>
      </c>
      <c r="B42" s="89">
        <v>1450</v>
      </c>
      <c r="C42" s="63">
        <v>150</v>
      </c>
      <c r="D42" s="63">
        <v>156</v>
      </c>
      <c r="E42" s="62">
        <f t="shared" si="0"/>
        <v>0</v>
      </c>
      <c r="F42" s="62">
        <f t="shared" si="1"/>
        <v>0</v>
      </c>
      <c r="G42" s="60" t="s">
        <v>94</v>
      </c>
      <c r="H42" s="60" t="s">
        <v>94</v>
      </c>
      <c r="I42" s="60" t="s">
        <v>94</v>
      </c>
      <c r="J42" s="61"/>
      <c r="K42" s="60" t="s">
        <v>94</v>
      </c>
      <c r="L42" s="60" t="s">
        <v>94</v>
      </c>
      <c r="M42" s="60" t="s">
        <v>94</v>
      </c>
    </row>
    <row r="43" spans="1:13" ht="30">
      <c r="A43" s="79" t="s">
        <v>201</v>
      </c>
      <c r="B43" s="89">
        <v>1460</v>
      </c>
      <c r="C43" s="63">
        <v>150</v>
      </c>
      <c r="D43" s="63">
        <v>157</v>
      </c>
      <c r="E43" s="62">
        <f>0+F43+M43</f>
        <v>0</v>
      </c>
      <c r="F43" s="62">
        <f t="shared" si="1"/>
        <v>0</v>
      </c>
      <c r="G43" s="60" t="s">
        <v>94</v>
      </c>
      <c r="H43" s="60" t="s">
        <v>94</v>
      </c>
      <c r="I43" s="60" t="s">
        <v>94</v>
      </c>
      <c r="J43" s="61"/>
      <c r="K43" s="60" t="s">
        <v>94</v>
      </c>
      <c r="L43" s="60" t="s">
        <v>94</v>
      </c>
      <c r="M43" s="61"/>
    </row>
    <row r="44" spans="1:13" s="83" customFormat="1" ht="30">
      <c r="A44" s="79" t="s">
        <v>200</v>
      </c>
      <c r="B44" s="89">
        <v>1470</v>
      </c>
      <c r="C44" s="63">
        <v>150</v>
      </c>
      <c r="D44" s="63">
        <v>158</v>
      </c>
      <c r="E44" s="62">
        <f aca="true" t="shared" si="2" ref="E44:E57">0+F44</f>
        <v>0</v>
      </c>
      <c r="F44" s="62">
        <f t="shared" si="1"/>
        <v>0</v>
      </c>
      <c r="G44" s="94" t="s">
        <v>94</v>
      </c>
      <c r="H44" s="60" t="s">
        <v>94</v>
      </c>
      <c r="I44" s="60" t="s">
        <v>94</v>
      </c>
      <c r="J44" s="61"/>
      <c r="K44" s="60" t="s">
        <v>94</v>
      </c>
      <c r="L44" s="60" t="s">
        <v>94</v>
      </c>
      <c r="M44" s="60" t="s">
        <v>94</v>
      </c>
    </row>
    <row r="45" spans="1:13" s="93" customFormat="1" ht="15">
      <c r="A45" s="84" t="s">
        <v>199</v>
      </c>
      <c r="B45" s="89" t="s">
        <v>198</v>
      </c>
      <c r="C45" s="63">
        <v>180</v>
      </c>
      <c r="D45" s="63" t="s">
        <v>94</v>
      </c>
      <c r="E45" s="62">
        <f t="shared" si="2"/>
        <v>0</v>
      </c>
      <c r="F45" s="62">
        <f t="shared" si="1"/>
        <v>0</v>
      </c>
      <c r="G45" s="62" t="s">
        <v>94</v>
      </c>
      <c r="H45" s="62" t="s">
        <v>94</v>
      </c>
      <c r="I45" s="62" t="s">
        <v>94</v>
      </c>
      <c r="J45" s="62">
        <f>0+J46</f>
        <v>0</v>
      </c>
      <c r="K45" s="62" t="s">
        <v>94</v>
      </c>
      <c r="L45" s="62" t="s">
        <v>94</v>
      </c>
      <c r="M45" s="62" t="s">
        <v>94</v>
      </c>
    </row>
    <row r="46" spans="1:13" ht="15">
      <c r="A46" s="79" t="s">
        <v>197</v>
      </c>
      <c r="B46" s="89" t="s">
        <v>196</v>
      </c>
      <c r="C46" s="63">
        <v>180</v>
      </c>
      <c r="D46" s="63">
        <v>189</v>
      </c>
      <c r="E46" s="62">
        <f t="shared" si="2"/>
        <v>0</v>
      </c>
      <c r="F46" s="62">
        <f t="shared" si="1"/>
        <v>0</v>
      </c>
      <c r="G46" s="60" t="s">
        <v>94</v>
      </c>
      <c r="H46" s="60" t="s">
        <v>94</v>
      </c>
      <c r="I46" s="60" t="s">
        <v>94</v>
      </c>
      <c r="J46" s="61">
        <v>0</v>
      </c>
      <c r="K46" s="60" t="s">
        <v>94</v>
      </c>
      <c r="L46" s="60" t="s">
        <v>94</v>
      </c>
      <c r="M46" s="60">
        <v>0</v>
      </c>
    </row>
    <row r="47" spans="1:13" ht="15">
      <c r="A47" s="84" t="s">
        <v>195</v>
      </c>
      <c r="B47" s="89" t="s">
        <v>194</v>
      </c>
      <c r="C47" s="63">
        <v>400</v>
      </c>
      <c r="D47" s="63" t="s">
        <v>94</v>
      </c>
      <c r="E47" s="62">
        <f t="shared" si="2"/>
        <v>0</v>
      </c>
      <c r="F47" s="62">
        <f t="shared" si="1"/>
        <v>0</v>
      </c>
      <c r="G47" s="62" t="s">
        <v>94</v>
      </c>
      <c r="H47" s="62" t="s">
        <v>94</v>
      </c>
      <c r="I47" s="62" t="s">
        <v>94</v>
      </c>
      <c r="J47" s="62">
        <f>0+J48+J49+J50</f>
        <v>0</v>
      </c>
      <c r="K47" s="62" t="s">
        <v>94</v>
      </c>
      <c r="L47" s="62" t="s">
        <v>94</v>
      </c>
      <c r="M47" s="62" t="s">
        <v>94</v>
      </c>
    </row>
    <row r="48" spans="1:13" ht="30">
      <c r="A48" s="79" t="s">
        <v>193</v>
      </c>
      <c r="B48" s="89" t="s">
        <v>192</v>
      </c>
      <c r="C48" s="63">
        <v>410</v>
      </c>
      <c r="D48" s="92" t="s">
        <v>94</v>
      </c>
      <c r="E48" s="62">
        <f t="shared" si="2"/>
        <v>0</v>
      </c>
      <c r="F48" s="62">
        <f t="shared" si="1"/>
        <v>0</v>
      </c>
      <c r="G48" s="60" t="s">
        <v>94</v>
      </c>
      <c r="H48" s="60" t="s">
        <v>94</v>
      </c>
      <c r="I48" s="60" t="s">
        <v>94</v>
      </c>
      <c r="J48" s="61">
        <v>0</v>
      </c>
      <c r="K48" s="60" t="s">
        <v>94</v>
      </c>
      <c r="L48" s="60" t="s">
        <v>94</v>
      </c>
      <c r="M48" s="60" t="s">
        <v>94</v>
      </c>
    </row>
    <row r="49" spans="1:13" ht="30">
      <c r="A49" s="79" t="s">
        <v>191</v>
      </c>
      <c r="B49" s="89" t="s">
        <v>190</v>
      </c>
      <c r="C49" s="63">
        <v>420</v>
      </c>
      <c r="D49" s="92" t="s">
        <v>94</v>
      </c>
      <c r="E49" s="62">
        <f t="shared" si="2"/>
        <v>0</v>
      </c>
      <c r="F49" s="62">
        <f t="shared" si="1"/>
        <v>0</v>
      </c>
      <c r="G49" s="60" t="s">
        <v>94</v>
      </c>
      <c r="H49" s="60" t="s">
        <v>94</v>
      </c>
      <c r="I49" s="60" t="s">
        <v>94</v>
      </c>
      <c r="J49" s="61">
        <v>0</v>
      </c>
      <c r="K49" s="60" t="s">
        <v>94</v>
      </c>
      <c r="L49" s="60" t="s">
        <v>94</v>
      </c>
      <c r="M49" s="60" t="s">
        <v>94</v>
      </c>
    </row>
    <row r="50" spans="1:13" ht="30">
      <c r="A50" s="79" t="s">
        <v>189</v>
      </c>
      <c r="B50" s="89" t="s">
        <v>188</v>
      </c>
      <c r="C50" s="63">
        <v>440</v>
      </c>
      <c r="D50" s="92" t="s">
        <v>94</v>
      </c>
      <c r="E50" s="62">
        <f t="shared" si="2"/>
        <v>0</v>
      </c>
      <c r="F50" s="62">
        <f t="shared" si="1"/>
        <v>0</v>
      </c>
      <c r="G50" s="77" t="s">
        <v>94</v>
      </c>
      <c r="H50" s="77" t="s">
        <v>94</v>
      </c>
      <c r="I50" s="77" t="s">
        <v>94</v>
      </c>
      <c r="J50" s="62">
        <f>0+J51+J52+J53+J54+J55</f>
        <v>0</v>
      </c>
      <c r="K50" s="77" t="s">
        <v>94</v>
      </c>
      <c r="L50" s="77" t="s">
        <v>94</v>
      </c>
      <c r="M50" s="77" t="s">
        <v>94</v>
      </c>
    </row>
    <row r="51" spans="1:13" ht="30">
      <c r="A51" s="78" t="s">
        <v>187</v>
      </c>
      <c r="B51" s="89">
        <v>1941</v>
      </c>
      <c r="C51" s="63">
        <v>440</v>
      </c>
      <c r="D51" s="63">
        <v>131</v>
      </c>
      <c r="E51" s="62">
        <f t="shared" si="2"/>
        <v>0</v>
      </c>
      <c r="F51" s="62">
        <f t="shared" si="1"/>
        <v>0</v>
      </c>
      <c r="G51" s="60" t="s">
        <v>94</v>
      </c>
      <c r="H51" s="60" t="s">
        <v>94</v>
      </c>
      <c r="I51" s="60" t="s">
        <v>94</v>
      </c>
      <c r="J51" s="61">
        <v>0</v>
      </c>
      <c r="K51" s="60" t="s">
        <v>94</v>
      </c>
      <c r="L51" s="60" t="s">
        <v>94</v>
      </c>
      <c r="M51" s="60" t="s">
        <v>94</v>
      </c>
    </row>
    <row r="52" spans="1:13" ht="15">
      <c r="A52" s="78" t="s">
        <v>186</v>
      </c>
      <c r="B52" s="89">
        <v>1942</v>
      </c>
      <c r="C52" s="63">
        <v>440</v>
      </c>
      <c r="D52" s="63">
        <v>442</v>
      </c>
      <c r="E52" s="62">
        <f t="shared" si="2"/>
        <v>0</v>
      </c>
      <c r="F52" s="62">
        <f t="shared" si="1"/>
        <v>0</v>
      </c>
      <c r="G52" s="60" t="s">
        <v>94</v>
      </c>
      <c r="H52" s="60" t="s">
        <v>94</v>
      </c>
      <c r="I52" s="60" t="s">
        <v>94</v>
      </c>
      <c r="J52" s="61">
        <v>0</v>
      </c>
      <c r="K52" s="60" t="s">
        <v>94</v>
      </c>
      <c r="L52" s="60" t="s">
        <v>94</v>
      </c>
      <c r="M52" s="60" t="s">
        <v>94</v>
      </c>
    </row>
    <row r="53" spans="1:13" ht="30">
      <c r="A53" s="78" t="s">
        <v>185</v>
      </c>
      <c r="B53" s="89">
        <v>1943</v>
      </c>
      <c r="C53" s="63">
        <v>440</v>
      </c>
      <c r="D53" s="63">
        <v>444</v>
      </c>
      <c r="E53" s="62">
        <f t="shared" si="2"/>
        <v>0</v>
      </c>
      <c r="F53" s="62">
        <f t="shared" si="1"/>
        <v>0</v>
      </c>
      <c r="G53" s="60" t="s">
        <v>94</v>
      </c>
      <c r="H53" s="60" t="s">
        <v>94</v>
      </c>
      <c r="I53" s="60" t="s">
        <v>94</v>
      </c>
      <c r="J53" s="61">
        <v>0</v>
      </c>
      <c r="K53" s="60" t="s">
        <v>94</v>
      </c>
      <c r="L53" s="60" t="s">
        <v>94</v>
      </c>
      <c r="M53" s="60" t="s">
        <v>94</v>
      </c>
    </row>
    <row r="54" spans="1:13" ht="30">
      <c r="A54" s="78" t="s">
        <v>184</v>
      </c>
      <c r="B54" s="89">
        <v>1945</v>
      </c>
      <c r="C54" s="63">
        <v>440</v>
      </c>
      <c r="D54" s="63">
        <v>446</v>
      </c>
      <c r="E54" s="62">
        <f t="shared" si="2"/>
        <v>0</v>
      </c>
      <c r="F54" s="62">
        <f t="shared" si="1"/>
        <v>0</v>
      </c>
      <c r="G54" s="60" t="s">
        <v>94</v>
      </c>
      <c r="H54" s="60" t="s">
        <v>94</v>
      </c>
      <c r="I54" s="60" t="s">
        <v>94</v>
      </c>
      <c r="J54" s="61">
        <v>0</v>
      </c>
      <c r="K54" s="60" t="s">
        <v>94</v>
      </c>
      <c r="L54" s="60" t="s">
        <v>94</v>
      </c>
      <c r="M54" s="60" t="s">
        <v>94</v>
      </c>
    </row>
    <row r="55" spans="1:13" ht="30">
      <c r="A55" s="78" t="s">
        <v>183</v>
      </c>
      <c r="B55" s="89">
        <v>1946</v>
      </c>
      <c r="C55" s="63">
        <v>440</v>
      </c>
      <c r="D55" s="63">
        <v>449</v>
      </c>
      <c r="E55" s="62">
        <f t="shared" si="2"/>
        <v>0</v>
      </c>
      <c r="F55" s="62">
        <f t="shared" si="1"/>
        <v>0</v>
      </c>
      <c r="G55" s="60" t="s">
        <v>94</v>
      </c>
      <c r="H55" s="60" t="s">
        <v>94</v>
      </c>
      <c r="I55" s="60" t="s">
        <v>94</v>
      </c>
      <c r="J55" s="61">
        <v>0</v>
      </c>
      <c r="K55" s="60" t="s">
        <v>94</v>
      </c>
      <c r="L55" s="60" t="s">
        <v>94</v>
      </c>
      <c r="M55" s="60" t="s">
        <v>94</v>
      </c>
    </row>
    <row r="56" spans="1:13" ht="15">
      <c r="A56" s="84" t="s">
        <v>182</v>
      </c>
      <c r="B56" s="89" t="s">
        <v>181</v>
      </c>
      <c r="C56" s="82" t="s">
        <v>94</v>
      </c>
      <c r="D56" s="82" t="s">
        <v>94</v>
      </c>
      <c r="E56" s="62">
        <f t="shared" si="2"/>
        <v>0</v>
      </c>
      <c r="F56" s="62">
        <f>0+G56+H56+J56</f>
        <v>0</v>
      </c>
      <c r="G56" s="62">
        <f>0+G57</f>
        <v>0</v>
      </c>
      <c r="H56" s="62">
        <f>0+H57</f>
        <v>0</v>
      </c>
      <c r="I56" s="77" t="s">
        <v>94</v>
      </c>
      <c r="J56" s="62">
        <f>0+J57</f>
        <v>0</v>
      </c>
      <c r="K56" s="62">
        <f>0+K57</f>
        <v>0</v>
      </c>
      <c r="L56" s="77" t="s">
        <v>94</v>
      </c>
      <c r="M56" s="77" t="s">
        <v>94</v>
      </c>
    </row>
    <row r="57" spans="1:13" ht="60">
      <c r="A57" s="79" t="s">
        <v>180</v>
      </c>
      <c r="B57" s="89" t="s">
        <v>179</v>
      </c>
      <c r="C57" s="63">
        <v>510</v>
      </c>
      <c r="D57" s="63">
        <v>510</v>
      </c>
      <c r="E57" s="62">
        <f t="shared" si="2"/>
        <v>0</v>
      </c>
      <c r="F57" s="62">
        <f>0+G57+H57+J57</f>
        <v>0</v>
      </c>
      <c r="G57" s="61"/>
      <c r="H57" s="61"/>
      <c r="I57" s="60" t="s">
        <v>94</v>
      </c>
      <c r="J57" s="61"/>
      <c r="K57" s="61"/>
      <c r="L57" s="60" t="s">
        <v>94</v>
      </c>
      <c r="M57" s="60" t="s">
        <v>94</v>
      </c>
    </row>
    <row r="58" spans="1:13" ht="15">
      <c r="A58" s="70" t="s">
        <v>178</v>
      </c>
      <c r="B58" s="91" t="s">
        <v>177</v>
      </c>
      <c r="C58" s="90" t="s">
        <v>94</v>
      </c>
      <c r="D58" s="90" t="s">
        <v>94</v>
      </c>
      <c r="E58" s="68">
        <f>0+ROUND(F58+L58+M58,2)</f>
        <v>245056158.52</v>
      </c>
      <c r="F58" s="68">
        <f>0+ROUND(G58+H58+I58+J58,2)</f>
        <v>245056158.52</v>
      </c>
      <c r="G58" s="68">
        <f>0+ROUND(G59+G85+G98+G109+G111+G119,2)</f>
        <v>183625082.06</v>
      </c>
      <c r="H58" s="68">
        <f>0+ROUND(H59+H85+H96+H98+H111+H119,2)</f>
        <v>28608535.66</v>
      </c>
      <c r="I58" s="68">
        <f>0+ROUND(I119+I162,2)</f>
        <v>0</v>
      </c>
      <c r="J58" s="68">
        <f>0+ROUND(J59+J85+J98+J109+J111+J119,2)</f>
        <v>32822540.8</v>
      </c>
      <c r="K58" s="68">
        <f>0+ROUND(K59+K85+K119,2)</f>
        <v>0</v>
      </c>
      <c r="L58" s="68">
        <f>0+ROUND(L119,2)</f>
        <v>0</v>
      </c>
      <c r="M58" s="68">
        <f>0+ROUND(M59+M98+M109+M119,2)</f>
        <v>0</v>
      </c>
    </row>
    <row r="59" spans="1:13" ht="30">
      <c r="A59" s="72" t="s">
        <v>176</v>
      </c>
      <c r="B59" s="89" t="s">
        <v>175</v>
      </c>
      <c r="C59" s="63">
        <v>110</v>
      </c>
      <c r="D59" s="63" t="s">
        <v>94</v>
      </c>
      <c r="E59" s="62">
        <f>0+F59+M59</f>
        <v>74705072.61</v>
      </c>
      <c r="F59" s="62">
        <f aca="true" t="shared" si="3" ref="F59:F64">0+G59+H59+J59</f>
        <v>74705072.61</v>
      </c>
      <c r="G59" s="62">
        <f>0+G60+G63+G70+G74</f>
        <v>53843630.61</v>
      </c>
      <c r="H59" s="62">
        <f>0+H60+H63+H70+H74</f>
        <v>0</v>
      </c>
      <c r="I59" s="77" t="s">
        <v>94</v>
      </c>
      <c r="J59" s="62">
        <f>0+J60+J63+J70+J74</f>
        <v>20861442</v>
      </c>
      <c r="K59" s="62">
        <f>0+K60+K63+K70+K74</f>
        <v>0</v>
      </c>
      <c r="L59" s="77">
        <f>0+L70</f>
        <v>0</v>
      </c>
      <c r="M59" s="62">
        <f>0+M60+M63+M70+M74</f>
        <v>0</v>
      </c>
    </row>
    <row r="60" spans="1:13" ht="30">
      <c r="A60" s="79" t="s">
        <v>174</v>
      </c>
      <c r="B60" s="89" t="s">
        <v>173</v>
      </c>
      <c r="C60" s="63">
        <v>111</v>
      </c>
      <c r="D60" s="82" t="s">
        <v>94</v>
      </c>
      <c r="E60" s="62">
        <f>0+F60+M60</f>
        <v>57384555</v>
      </c>
      <c r="F60" s="62">
        <f t="shared" si="3"/>
        <v>57384555</v>
      </c>
      <c r="G60" s="62">
        <f>0+G61+G62</f>
        <v>41354555</v>
      </c>
      <c r="H60" s="62">
        <f>0+H61+H62</f>
        <v>0</v>
      </c>
      <c r="I60" s="77" t="s">
        <v>94</v>
      </c>
      <c r="J60" s="62">
        <f>0+J61+J62</f>
        <v>16030000</v>
      </c>
      <c r="K60" s="62">
        <f>0+K61+K62</f>
        <v>0</v>
      </c>
      <c r="L60" s="77" t="s">
        <v>94</v>
      </c>
      <c r="M60" s="62">
        <f>0+M61</f>
        <v>0</v>
      </c>
    </row>
    <row r="61" spans="1:13" ht="30">
      <c r="A61" s="78" t="s">
        <v>172</v>
      </c>
      <c r="B61" s="89" t="s">
        <v>171</v>
      </c>
      <c r="C61" s="63">
        <v>111</v>
      </c>
      <c r="D61" s="63">
        <v>211</v>
      </c>
      <c r="E61" s="62">
        <f>0+F61+M61</f>
        <v>57254555</v>
      </c>
      <c r="F61" s="62">
        <f t="shared" si="3"/>
        <v>57254555</v>
      </c>
      <c r="G61" s="61">
        <v>41254555</v>
      </c>
      <c r="H61" s="61">
        <v>0</v>
      </c>
      <c r="I61" s="60" t="s">
        <v>94</v>
      </c>
      <c r="J61" s="61">
        <v>16000000</v>
      </c>
      <c r="K61" s="61">
        <v>0</v>
      </c>
      <c r="L61" s="60" t="s">
        <v>94</v>
      </c>
      <c r="M61" s="61">
        <v>0</v>
      </c>
    </row>
    <row r="62" spans="1:13" ht="30">
      <c r="A62" s="78" t="s">
        <v>134</v>
      </c>
      <c r="B62" s="89">
        <v>2112</v>
      </c>
      <c r="C62" s="63">
        <v>111</v>
      </c>
      <c r="D62" s="63">
        <v>266</v>
      </c>
      <c r="E62" s="62">
        <f>0+F62</f>
        <v>130000</v>
      </c>
      <c r="F62" s="62">
        <f t="shared" si="3"/>
        <v>130000</v>
      </c>
      <c r="G62" s="61">
        <v>100000</v>
      </c>
      <c r="H62" s="61">
        <v>0</v>
      </c>
      <c r="I62" s="60" t="s">
        <v>94</v>
      </c>
      <c r="J62" s="61">
        <v>30000</v>
      </c>
      <c r="K62" s="61">
        <v>0</v>
      </c>
      <c r="L62" s="60" t="s">
        <v>94</v>
      </c>
      <c r="M62" s="60" t="s">
        <v>94</v>
      </c>
    </row>
    <row r="63" spans="1:13" ht="30">
      <c r="A63" s="79" t="s">
        <v>170</v>
      </c>
      <c r="B63" s="89" t="s">
        <v>169</v>
      </c>
      <c r="C63" s="63">
        <v>112</v>
      </c>
      <c r="D63" s="82" t="s">
        <v>94</v>
      </c>
      <c r="E63" s="62">
        <f>0+F63+M63</f>
        <v>0</v>
      </c>
      <c r="F63" s="62">
        <f t="shared" si="3"/>
        <v>0</v>
      </c>
      <c r="G63" s="62">
        <f>0+G64+G65+G67+G68+G69</f>
        <v>0</v>
      </c>
      <c r="H63" s="62">
        <f>0+H64+H67+H68+H69</f>
        <v>0</v>
      </c>
      <c r="I63" s="77" t="s">
        <v>94</v>
      </c>
      <c r="J63" s="62">
        <f>0+J64+J65+J66+J67+J68+J69</f>
        <v>0</v>
      </c>
      <c r="K63" s="62">
        <f>0+K69</f>
        <v>0</v>
      </c>
      <c r="L63" s="77" t="s">
        <v>94</v>
      </c>
      <c r="M63" s="62">
        <f>0+M64</f>
        <v>0</v>
      </c>
    </row>
    <row r="64" spans="1:13" ht="15">
      <c r="A64" s="78" t="s">
        <v>168</v>
      </c>
      <c r="B64" s="89">
        <v>2121</v>
      </c>
      <c r="C64" s="63">
        <v>112</v>
      </c>
      <c r="D64" s="82">
        <v>212</v>
      </c>
      <c r="E64" s="62">
        <f>0+F64+M64</f>
        <v>0</v>
      </c>
      <c r="F64" s="62">
        <f t="shared" si="3"/>
        <v>0</v>
      </c>
      <c r="G64" s="61">
        <v>0</v>
      </c>
      <c r="H64" s="61">
        <v>0</v>
      </c>
      <c r="I64" s="60" t="s">
        <v>94</v>
      </c>
      <c r="J64" s="61">
        <v>0</v>
      </c>
      <c r="K64" s="60" t="s">
        <v>94</v>
      </c>
      <c r="L64" s="60" t="s">
        <v>94</v>
      </c>
      <c r="M64" s="61">
        <v>0</v>
      </c>
    </row>
    <row r="65" spans="1:13" ht="30">
      <c r="A65" s="78" t="s">
        <v>167</v>
      </c>
      <c r="B65" s="89">
        <v>2122</v>
      </c>
      <c r="C65" s="63">
        <v>112</v>
      </c>
      <c r="D65" s="82">
        <v>214</v>
      </c>
      <c r="E65" s="62">
        <f>0+F65</f>
        <v>0</v>
      </c>
      <c r="F65" s="62">
        <f>0+G65+J65</f>
        <v>0</v>
      </c>
      <c r="G65" s="61">
        <v>0</v>
      </c>
      <c r="H65" s="60" t="s">
        <v>94</v>
      </c>
      <c r="I65" s="60" t="s">
        <v>94</v>
      </c>
      <c r="J65" s="61">
        <v>0</v>
      </c>
      <c r="K65" s="60" t="s">
        <v>94</v>
      </c>
      <c r="L65" s="60" t="s">
        <v>94</v>
      </c>
      <c r="M65" s="60" t="s">
        <v>94</v>
      </c>
    </row>
    <row r="66" spans="1:13" ht="15">
      <c r="A66" s="78" t="s">
        <v>129</v>
      </c>
      <c r="B66" s="89">
        <v>2123</v>
      </c>
      <c r="C66" s="63">
        <v>112</v>
      </c>
      <c r="D66" s="82">
        <v>221</v>
      </c>
      <c r="E66" s="62">
        <f>0+F66</f>
        <v>0</v>
      </c>
      <c r="F66" s="62">
        <f>0+J66</f>
        <v>0</v>
      </c>
      <c r="G66" s="60" t="s">
        <v>94</v>
      </c>
      <c r="H66" s="60" t="s">
        <v>94</v>
      </c>
      <c r="I66" s="60" t="s">
        <v>94</v>
      </c>
      <c r="J66" s="61">
        <v>0</v>
      </c>
      <c r="K66" s="60" t="s">
        <v>94</v>
      </c>
      <c r="L66" s="60" t="s">
        <v>94</v>
      </c>
      <c r="M66" s="60" t="s">
        <v>94</v>
      </c>
    </row>
    <row r="67" spans="1:13" ht="15">
      <c r="A67" s="78" t="s">
        <v>128</v>
      </c>
      <c r="B67" s="89">
        <v>2124</v>
      </c>
      <c r="C67" s="63">
        <v>112</v>
      </c>
      <c r="D67" s="82">
        <v>222</v>
      </c>
      <c r="E67" s="62">
        <f>0+F67</f>
        <v>0</v>
      </c>
      <c r="F67" s="62">
        <f>0+G67+H67+J67</f>
        <v>0</v>
      </c>
      <c r="G67" s="61">
        <v>0</v>
      </c>
      <c r="H67" s="61">
        <v>0</v>
      </c>
      <c r="I67" s="60" t="s">
        <v>94</v>
      </c>
      <c r="J67" s="61">
        <v>0</v>
      </c>
      <c r="K67" s="60" t="s">
        <v>94</v>
      </c>
      <c r="L67" s="60" t="s">
        <v>94</v>
      </c>
      <c r="M67" s="60" t="s">
        <v>94</v>
      </c>
    </row>
    <row r="68" spans="1:13" ht="15">
      <c r="A68" s="78" t="s">
        <v>125</v>
      </c>
      <c r="B68" s="89">
        <v>2125</v>
      </c>
      <c r="C68" s="63">
        <v>112</v>
      </c>
      <c r="D68" s="82">
        <v>226</v>
      </c>
      <c r="E68" s="62">
        <f>0+F68</f>
        <v>0</v>
      </c>
      <c r="F68" s="62">
        <f>0+G68+H68+J68</f>
        <v>0</v>
      </c>
      <c r="G68" s="61">
        <v>0</v>
      </c>
      <c r="H68" s="61">
        <v>0</v>
      </c>
      <c r="I68" s="60" t="s">
        <v>94</v>
      </c>
      <c r="J68" s="61">
        <v>0</v>
      </c>
      <c r="K68" s="60" t="s">
        <v>94</v>
      </c>
      <c r="L68" s="60" t="s">
        <v>94</v>
      </c>
      <c r="M68" s="60" t="s">
        <v>94</v>
      </c>
    </row>
    <row r="69" spans="1:13" ht="30">
      <c r="A69" s="78" t="s">
        <v>134</v>
      </c>
      <c r="B69" s="89">
        <v>2126</v>
      </c>
      <c r="C69" s="63">
        <v>112</v>
      </c>
      <c r="D69" s="82">
        <v>266</v>
      </c>
      <c r="E69" s="62">
        <f>0+F69</f>
        <v>0</v>
      </c>
      <c r="F69" s="62">
        <f>0+G69+H69+J69</f>
        <v>0</v>
      </c>
      <c r="G69" s="61">
        <v>0</v>
      </c>
      <c r="H69" s="61">
        <v>0</v>
      </c>
      <c r="I69" s="60" t="s">
        <v>94</v>
      </c>
      <c r="J69" s="61">
        <v>0</v>
      </c>
      <c r="K69" s="61">
        <v>0</v>
      </c>
      <c r="L69" s="60" t="s">
        <v>94</v>
      </c>
      <c r="M69" s="60" t="s">
        <v>94</v>
      </c>
    </row>
    <row r="70" spans="1:13" ht="45">
      <c r="A70" s="79" t="s">
        <v>166</v>
      </c>
      <c r="B70" s="65">
        <v>2130</v>
      </c>
      <c r="C70" s="63">
        <v>113</v>
      </c>
      <c r="D70" s="82" t="s">
        <v>94</v>
      </c>
      <c r="E70" s="62">
        <f>0+F70+L70+M70</f>
        <v>0</v>
      </c>
      <c r="F70" s="62">
        <f>0+G70+H70+J70</f>
        <v>0</v>
      </c>
      <c r="G70" s="62">
        <f>0+G71+G72</f>
        <v>0</v>
      </c>
      <c r="H70" s="62">
        <f>0+H72+H73</f>
        <v>0</v>
      </c>
      <c r="I70" s="77" t="s">
        <v>94</v>
      </c>
      <c r="J70" s="62">
        <f>0+J71+J72+J73</f>
        <v>0</v>
      </c>
      <c r="K70" s="62">
        <f>0+K71</f>
        <v>0</v>
      </c>
      <c r="L70" s="77">
        <f>0+L71</f>
        <v>0</v>
      </c>
      <c r="M70" s="62">
        <f>0+M71</f>
        <v>0</v>
      </c>
    </row>
    <row r="71" spans="1:13" ht="15">
      <c r="A71" s="78" t="s">
        <v>128</v>
      </c>
      <c r="B71" s="65">
        <v>2131</v>
      </c>
      <c r="C71" s="63">
        <v>113</v>
      </c>
      <c r="D71" s="82">
        <v>222</v>
      </c>
      <c r="E71" s="62">
        <f>0+F71+L71+M71</f>
        <v>0</v>
      </c>
      <c r="F71" s="62">
        <f>0+G71+J71</f>
        <v>0</v>
      </c>
      <c r="G71" s="61"/>
      <c r="H71" s="60" t="s">
        <v>94</v>
      </c>
      <c r="I71" s="60" t="s">
        <v>94</v>
      </c>
      <c r="J71" s="61"/>
      <c r="K71" s="61"/>
      <c r="L71" s="60"/>
      <c r="M71" s="61"/>
    </row>
    <row r="72" spans="1:13" ht="15">
      <c r="A72" s="78" t="s">
        <v>125</v>
      </c>
      <c r="B72" s="65">
        <v>2132</v>
      </c>
      <c r="C72" s="63">
        <v>113</v>
      </c>
      <c r="D72" s="82">
        <v>226</v>
      </c>
      <c r="E72" s="62">
        <f>0+F72</f>
        <v>0</v>
      </c>
      <c r="F72" s="62">
        <f>0+G72+H72+J72</f>
        <v>0</v>
      </c>
      <c r="G72" s="61"/>
      <c r="H72" s="61"/>
      <c r="I72" s="60" t="s">
        <v>94</v>
      </c>
      <c r="J72" s="61"/>
      <c r="K72" s="60" t="s">
        <v>94</v>
      </c>
      <c r="L72" s="60" t="s">
        <v>94</v>
      </c>
      <c r="M72" s="60" t="s">
        <v>94</v>
      </c>
    </row>
    <row r="73" spans="1:13" ht="60">
      <c r="A73" s="78" t="s">
        <v>165</v>
      </c>
      <c r="B73" s="65">
        <v>2133</v>
      </c>
      <c r="C73" s="63">
        <v>113</v>
      </c>
      <c r="D73" s="82">
        <v>296</v>
      </c>
      <c r="E73" s="62">
        <f>0+F73</f>
        <v>0</v>
      </c>
      <c r="F73" s="62">
        <f>0+H73+J73</f>
        <v>0</v>
      </c>
      <c r="G73" s="60" t="s">
        <v>94</v>
      </c>
      <c r="H73" s="61"/>
      <c r="I73" s="60" t="s">
        <v>94</v>
      </c>
      <c r="J73" s="61"/>
      <c r="K73" s="60" t="s">
        <v>94</v>
      </c>
      <c r="L73" s="60" t="s">
        <v>94</v>
      </c>
      <c r="M73" s="60" t="s">
        <v>94</v>
      </c>
    </row>
    <row r="74" spans="1:13" ht="60">
      <c r="A74" s="79" t="s">
        <v>136</v>
      </c>
      <c r="B74" s="65">
        <v>2140</v>
      </c>
      <c r="C74" s="63">
        <v>119</v>
      </c>
      <c r="D74" s="82" t="s">
        <v>94</v>
      </c>
      <c r="E74" s="62">
        <f>0+F74+M74</f>
        <v>17320517.61</v>
      </c>
      <c r="F74" s="62">
        <f>0+G74+H74+J74</f>
        <v>17320517.61</v>
      </c>
      <c r="G74" s="62">
        <f>0+G75+G76</f>
        <v>12489075.61</v>
      </c>
      <c r="H74" s="62">
        <f>0+H75+H76</f>
        <v>0</v>
      </c>
      <c r="I74" s="77" t="s">
        <v>94</v>
      </c>
      <c r="J74" s="62">
        <f>0+J75+J76</f>
        <v>4831442</v>
      </c>
      <c r="K74" s="62">
        <f>0+K75+K76</f>
        <v>0</v>
      </c>
      <c r="L74" s="77" t="s">
        <v>94</v>
      </c>
      <c r="M74" s="62">
        <f>0+M75</f>
        <v>0</v>
      </c>
    </row>
    <row r="75" spans="1:13" ht="30">
      <c r="A75" s="78" t="s">
        <v>164</v>
      </c>
      <c r="B75" s="65">
        <v>2141</v>
      </c>
      <c r="C75" s="63">
        <v>119</v>
      </c>
      <c r="D75" s="63">
        <v>213</v>
      </c>
      <c r="E75" s="62">
        <f>0+F75+M75</f>
        <v>17320517.61</v>
      </c>
      <c r="F75" s="62">
        <f>0+G75+H75+J75</f>
        <v>17320517.61</v>
      </c>
      <c r="G75" s="61">
        <v>12489075.61</v>
      </c>
      <c r="H75" s="61">
        <v>0</v>
      </c>
      <c r="I75" s="60" t="s">
        <v>94</v>
      </c>
      <c r="J75" s="61">
        <v>4831442</v>
      </c>
      <c r="K75" s="61">
        <v>0</v>
      </c>
      <c r="L75" s="60" t="s">
        <v>94</v>
      </c>
      <c r="M75" s="60">
        <v>0</v>
      </c>
    </row>
    <row r="76" spans="1:13" ht="15">
      <c r="A76" s="78" t="s">
        <v>163</v>
      </c>
      <c r="B76" s="65">
        <v>2142</v>
      </c>
      <c r="C76" s="63">
        <v>119</v>
      </c>
      <c r="D76" s="82" t="s">
        <v>94</v>
      </c>
      <c r="E76" s="62">
        <f aca="true" t="shared" si="4" ref="E76:E97">0+F76</f>
        <v>0</v>
      </c>
      <c r="F76" s="62">
        <f>0+G76+H76+J76</f>
        <v>0</v>
      </c>
      <c r="G76" s="62">
        <f>0+G77+G78+G79+G81</f>
        <v>0</v>
      </c>
      <c r="H76" s="62">
        <f>0+H79</f>
        <v>0</v>
      </c>
      <c r="I76" s="77" t="s">
        <v>94</v>
      </c>
      <c r="J76" s="62">
        <f>0+J77+J78+J79+J80+J81</f>
        <v>0</v>
      </c>
      <c r="K76" s="62">
        <f>0+K77+K78+K79</f>
        <v>0</v>
      </c>
      <c r="L76" s="77" t="s">
        <v>94</v>
      </c>
      <c r="M76" s="77" t="s">
        <v>94</v>
      </c>
    </row>
    <row r="77" spans="1:13" ht="15">
      <c r="A77" s="80" t="s">
        <v>125</v>
      </c>
      <c r="B77" s="65">
        <v>21421</v>
      </c>
      <c r="C77" s="63">
        <v>119</v>
      </c>
      <c r="D77" s="63">
        <v>226</v>
      </c>
      <c r="E77" s="62">
        <f t="shared" si="4"/>
        <v>0</v>
      </c>
      <c r="F77" s="62">
        <f>0+G77+J77</f>
        <v>0</v>
      </c>
      <c r="G77" s="61">
        <v>0</v>
      </c>
      <c r="H77" s="60" t="s">
        <v>94</v>
      </c>
      <c r="I77" s="60" t="s">
        <v>94</v>
      </c>
      <c r="J77" s="61">
        <v>0</v>
      </c>
      <c r="K77" s="61">
        <v>0</v>
      </c>
      <c r="L77" s="60" t="s">
        <v>94</v>
      </c>
      <c r="M77" s="60" t="s">
        <v>94</v>
      </c>
    </row>
    <row r="78" spans="1:13" ht="45">
      <c r="A78" s="80" t="s">
        <v>135</v>
      </c>
      <c r="B78" s="65">
        <v>21422</v>
      </c>
      <c r="C78" s="63">
        <v>119</v>
      </c>
      <c r="D78" s="63">
        <v>265</v>
      </c>
      <c r="E78" s="62">
        <f t="shared" si="4"/>
        <v>0</v>
      </c>
      <c r="F78" s="62">
        <f>0+G78+J78</f>
        <v>0</v>
      </c>
      <c r="G78" s="61">
        <v>0</v>
      </c>
      <c r="H78" s="60" t="s">
        <v>94</v>
      </c>
      <c r="I78" s="60" t="s">
        <v>94</v>
      </c>
      <c r="J78" s="61">
        <v>0</v>
      </c>
      <c r="K78" s="61">
        <v>0</v>
      </c>
      <c r="L78" s="60" t="s">
        <v>94</v>
      </c>
      <c r="M78" s="60" t="s">
        <v>94</v>
      </c>
    </row>
    <row r="79" spans="1:13" ht="30">
      <c r="A79" s="80" t="s">
        <v>134</v>
      </c>
      <c r="B79" s="65">
        <v>21423</v>
      </c>
      <c r="C79" s="63">
        <v>119</v>
      </c>
      <c r="D79" s="63">
        <v>266</v>
      </c>
      <c r="E79" s="62">
        <f t="shared" si="4"/>
        <v>0</v>
      </c>
      <c r="F79" s="62">
        <f>0+G79+H79+J79</f>
        <v>0</v>
      </c>
      <c r="G79" s="61">
        <v>0</v>
      </c>
      <c r="H79" s="61">
        <v>0</v>
      </c>
      <c r="I79" s="60" t="s">
        <v>94</v>
      </c>
      <c r="J79" s="61">
        <v>0</v>
      </c>
      <c r="K79" s="61">
        <v>0</v>
      </c>
      <c r="L79" s="60" t="s">
        <v>94</v>
      </c>
      <c r="M79" s="60" t="s">
        <v>94</v>
      </c>
    </row>
    <row r="80" spans="1:13" ht="15">
      <c r="A80" s="80" t="s">
        <v>103</v>
      </c>
      <c r="B80" s="65">
        <v>21424</v>
      </c>
      <c r="C80" s="63">
        <v>119</v>
      </c>
      <c r="D80" s="63">
        <v>310</v>
      </c>
      <c r="E80" s="62">
        <f t="shared" si="4"/>
        <v>0</v>
      </c>
      <c r="F80" s="62">
        <f>0+J80</f>
        <v>0</v>
      </c>
      <c r="G80" s="60" t="s">
        <v>94</v>
      </c>
      <c r="H80" s="60" t="s">
        <v>94</v>
      </c>
      <c r="I80" s="60" t="s">
        <v>94</v>
      </c>
      <c r="J80" s="61">
        <v>0</v>
      </c>
      <c r="K80" s="60" t="s">
        <v>94</v>
      </c>
      <c r="L80" s="60" t="s">
        <v>94</v>
      </c>
      <c r="M80" s="60" t="s">
        <v>94</v>
      </c>
    </row>
    <row r="81" spans="1:13" ht="30">
      <c r="A81" s="80" t="s">
        <v>120</v>
      </c>
      <c r="B81" s="65">
        <v>21425</v>
      </c>
      <c r="C81" s="63">
        <v>119</v>
      </c>
      <c r="D81" s="63">
        <v>340</v>
      </c>
      <c r="E81" s="62">
        <f t="shared" si="4"/>
        <v>0</v>
      </c>
      <c r="F81" s="62">
        <f>0+G81+J81</f>
        <v>0</v>
      </c>
      <c r="G81" s="62">
        <f>0+G82+G84</f>
        <v>0</v>
      </c>
      <c r="H81" s="77" t="s">
        <v>94</v>
      </c>
      <c r="I81" s="77" t="s">
        <v>94</v>
      </c>
      <c r="J81" s="62">
        <f>0+J82+J83+J84</f>
        <v>0</v>
      </c>
      <c r="K81" s="77" t="s">
        <v>94</v>
      </c>
      <c r="L81" s="77" t="s">
        <v>94</v>
      </c>
      <c r="M81" s="77" t="s">
        <v>94</v>
      </c>
    </row>
    <row r="82" spans="1:13" ht="45">
      <c r="A82" s="81" t="s">
        <v>119</v>
      </c>
      <c r="B82" s="65">
        <v>214251</v>
      </c>
      <c r="C82" s="63">
        <v>119</v>
      </c>
      <c r="D82" s="63">
        <v>341</v>
      </c>
      <c r="E82" s="62">
        <f t="shared" si="4"/>
        <v>0</v>
      </c>
      <c r="F82" s="62">
        <f>0+G82+J82</f>
        <v>0</v>
      </c>
      <c r="G82" s="61">
        <v>0</v>
      </c>
      <c r="H82" s="60" t="s">
        <v>94</v>
      </c>
      <c r="I82" s="60" t="s">
        <v>94</v>
      </c>
      <c r="J82" s="61">
        <v>0</v>
      </c>
      <c r="K82" s="60" t="s">
        <v>94</v>
      </c>
      <c r="L82" s="60" t="s">
        <v>94</v>
      </c>
      <c r="M82" s="60" t="s">
        <v>94</v>
      </c>
    </row>
    <row r="83" spans="1:13" ht="15">
      <c r="A83" s="81" t="s">
        <v>115</v>
      </c>
      <c r="B83" s="65">
        <v>214252</v>
      </c>
      <c r="C83" s="63">
        <v>119</v>
      </c>
      <c r="D83" s="63">
        <v>345</v>
      </c>
      <c r="E83" s="62">
        <f t="shared" si="4"/>
        <v>0</v>
      </c>
      <c r="F83" s="62">
        <f>0+J83</f>
        <v>0</v>
      </c>
      <c r="G83" s="60" t="s">
        <v>94</v>
      </c>
      <c r="H83" s="60" t="s">
        <v>94</v>
      </c>
      <c r="I83" s="60" t="s">
        <v>94</v>
      </c>
      <c r="J83" s="61">
        <v>0</v>
      </c>
      <c r="K83" s="60" t="s">
        <v>94</v>
      </c>
      <c r="L83" s="60" t="s">
        <v>94</v>
      </c>
      <c r="M83" s="60" t="s">
        <v>94</v>
      </c>
    </row>
    <row r="84" spans="1:13" ht="30">
      <c r="A84" s="81" t="s">
        <v>114</v>
      </c>
      <c r="B84" s="65">
        <v>214253</v>
      </c>
      <c r="C84" s="63">
        <v>119</v>
      </c>
      <c r="D84" s="63">
        <v>346</v>
      </c>
      <c r="E84" s="62">
        <f t="shared" si="4"/>
        <v>0</v>
      </c>
      <c r="F84" s="62">
        <f>0+G84+J84</f>
        <v>0</v>
      </c>
      <c r="G84" s="61">
        <v>0</v>
      </c>
      <c r="H84" s="60" t="s">
        <v>94</v>
      </c>
      <c r="I84" s="60" t="s">
        <v>94</v>
      </c>
      <c r="J84" s="61">
        <v>0</v>
      </c>
      <c r="K84" s="60" t="s">
        <v>94</v>
      </c>
      <c r="L84" s="60" t="s">
        <v>94</v>
      </c>
      <c r="M84" s="60" t="s">
        <v>94</v>
      </c>
    </row>
    <row r="85" spans="1:13" ht="15">
      <c r="A85" s="84" t="s">
        <v>162</v>
      </c>
      <c r="B85" s="65">
        <v>2200</v>
      </c>
      <c r="C85" s="63">
        <v>300</v>
      </c>
      <c r="D85" s="63" t="s">
        <v>94</v>
      </c>
      <c r="E85" s="62">
        <f t="shared" si="4"/>
        <v>0</v>
      </c>
      <c r="F85" s="62">
        <f>0+G85+H85+J85</f>
        <v>0</v>
      </c>
      <c r="G85" s="62">
        <f>0+G86</f>
        <v>0</v>
      </c>
      <c r="H85" s="62">
        <f>0+H86+H95</f>
        <v>0</v>
      </c>
      <c r="I85" s="77" t="s">
        <v>94</v>
      </c>
      <c r="J85" s="62">
        <f>0+J86+J95+J96+J97</f>
        <v>0</v>
      </c>
      <c r="K85" s="62">
        <f>0+K86</f>
        <v>0</v>
      </c>
      <c r="L85" s="77" t="s">
        <v>94</v>
      </c>
      <c r="M85" s="77" t="s">
        <v>94</v>
      </c>
    </row>
    <row r="86" spans="1:13" ht="45">
      <c r="A86" s="79" t="s">
        <v>161</v>
      </c>
      <c r="B86" s="65">
        <v>2210</v>
      </c>
      <c r="C86" s="63">
        <v>320</v>
      </c>
      <c r="D86" s="63" t="s">
        <v>94</v>
      </c>
      <c r="E86" s="62">
        <f t="shared" si="4"/>
        <v>0</v>
      </c>
      <c r="F86" s="62">
        <f>0+G86+H86+J86</f>
        <v>0</v>
      </c>
      <c r="G86" s="62">
        <f>0+G87+G91</f>
        <v>0</v>
      </c>
      <c r="H86" s="62">
        <f>0+H87</f>
        <v>0</v>
      </c>
      <c r="I86" s="77" t="s">
        <v>94</v>
      </c>
      <c r="J86" s="62">
        <f>0+J87+J91</f>
        <v>0</v>
      </c>
      <c r="K86" s="62">
        <f>0+K87</f>
        <v>0</v>
      </c>
      <c r="L86" s="77" t="s">
        <v>94</v>
      </c>
      <c r="M86" s="77" t="s">
        <v>94</v>
      </c>
    </row>
    <row r="87" spans="1:13" s="53" customFormat="1" ht="60">
      <c r="A87" s="78" t="s">
        <v>160</v>
      </c>
      <c r="B87" s="65">
        <v>2211</v>
      </c>
      <c r="C87" s="63">
        <v>321</v>
      </c>
      <c r="D87" s="63" t="s">
        <v>94</v>
      </c>
      <c r="E87" s="62">
        <f t="shared" si="4"/>
        <v>0</v>
      </c>
      <c r="F87" s="62">
        <f>0+G87+H87+J87</f>
        <v>0</v>
      </c>
      <c r="G87" s="62">
        <f>0+G88+G90</f>
        <v>0</v>
      </c>
      <c r="H87" s="62">
        <f>0+H88</f>
        <v>0</v>
      </c>
      <c r="I87" s="77" t="s">
        <v>94</v>
      </c>
      <c r="J87" s="62">
        <f>0+J88+J89+J90</f>
        <v>0</v>
      </c>
      <c r="K87" s="62">
        <f>0+K88+K90</f>
        <v>0</v>
      </c>
      <c r="L87" s="77" t="s">
        <v>94</v>
      </c>
      <c r="M87" s="77" t="s">
        <v>94</v>
      </c>
    </row>
    <row r="88" spans="1:13" s="53" customFormat="1" ht="45">
      <c r="A88" s="80" t="s">
        <v>159</v>
      </c>
      <c r="B88" s="65">
        <v>22113</v>
      </c>
      <c r="C88" s="63">
        <v>321</v>
      </c>
      <c r="D88" s="63">
        <v>264</v>
      </c>
      <c r="E88" s="62">
        <f t="shared" si="4"/>
        <v>0</v>
      </c>
      <c r="F88" s="62">
        <f>0+G88+H88+J88</f>
        <v>0</v>
      </c>
      <c r="G88" s="61">
        <v>0</v>
      </c>
      <c r="H88" s="61">
        <v>0</v>
      </c>
      <c r="I88" s="60" t="s">
        <v>94</v>
      </c>
      <c r="J88" s="61">
        <v>0</v>
      </c>
      <c r="K88" s="61">
        <v>0</v>
      </c>
      <c r="L88" s="60" t="s">
        <v>94</v>
      </c>
      <c r="M88" s="60" t="s">
        <v>94</v>
      </c>
    </row>
    <row r="89" spans="1:13" s="53" customFormat="1" ht="45">
      <c r="A89" s="80" t="s">
        <v>135</v>
      </c>
      <c r="B89" s="65">
        <v>22114</v>
      </c>
      <c r="C89" s="63">
        <v>321</v>
      </c>
      <c r="D89" s="63">
        <v>265</v>
      </c>
      <c r="E89" s="62">
        <f t="shared" si="4"/>
        <v>0</v>
      </c>
      <c r="F89" s="62">
        <f>0+J89</f>
        <v>0</v>
      </c>
      <c r="G89" s="60" t="s">
        <v>94</v>
      </c>
      <c r="H89" s="60" t="s">
        <v>94</v>
      </c>
      <c r="I89" s="60" t="s">
        <v>94</v>
      </c>
      <c r="J89" s="61">
        <v>0</v>
      </c>
      <c r="K89" s="60" t="s">
        <v>94</v>
      </c>
      <c r="L89" s="60" t="s">
        <v>94</v>
      </c>
      <c r="M89" s="60" t="s">
        <v>94</v>
      </c>
    </row>
    <row r="90" spans="1:13" s="53" customFormat="1" ht="30">
      <c r="A90" s="80" t="s">
        <v>134</v>
      </c>
      <c r="B90" s="65">
        <v>22115</v>
      </c>
      <c r="C90" s="63">
        <v>321</v>
      </c>
      <c r="D90" s="63">
        <v>266</v>
      </c>
      <c r="E90" s="62">
        <f t="shared" si="4"/>
        <v>0</v>
      </c>
      <c r="F90" s="62">
        <f>0+G90+J90</f>
        <v>0</v>
      </c>
      <c r="G90" s="61">
        <v>0</v>
      </c>
      <c r="H90" s="60" t="s">
        <v>94</v>
      </c>
      <c r="I90" s="60" t="s">
        <v>94</v>
      </c>
      <c r="J90" s="61">
        <v>0</v>
      </c>
      <c r="K90" s="61">
        <v>0</v>
      </c>
      <c r="L90" s="60" t="s">
        <v>94</v>
      </c>
      <c r="M90" s="60" t="s">
        <v>94</v>
      </c>
    </row>
    <row r="91" spans="1:13" s="53" customFormat="1" ht="45">
      <c r="A91" s="88" t="s">
        <v>158</v>
      </c>
      <c r="B91" s="86">
        <v>2212</v>
      </c>
      <c r="C91" s="85">
        <v>323</v>
      </c>
      <c r="D91" s="85" t="s">
        <v>94</v>
      </c>
      <c r="E91" s="62">
        <f t="shared" si="4"/>
        <v>0</v>
      </c>
      <c r="F91" s="62">
        <f>0+G91+J91</f>
        <v>0</v>
      </c>
      <c r="G91" s="62">
        <f>0+G92+G93+G94</f>
        <v>0</v>
      </c>
      <c r="H91" s="77" t="s">
        <v>94</v>
      </c>
      <c r="I91" s="77" t="s">
        <v>94</v>
      </c>
      <c r="J91" s="62">
        <f>0+J92+J93+J94</f>
        <v>0</v>
      </c>
      <c r="K91" s="77" t="s">
        <v>94</v>
      </c>
      <c r="L91" s="77" t="s">
        <v>94</v>
      </c>
      <c r="M91" s="77" t="s">
        <v>94</v>
      </c>
    </row>
    <row r="92" spans="1:13" s="53" customFormat="1" ht="45">
      <c r="A92" s="87" t="s">
        <v>157</v>
      </c>
      <c r="B92" s="86">
        <v>22121</v>
      </c>
      <c r="C92" s="85">
        <v>323</v>
      </c>
      <c r="D92" s="85">
        <v>261</v>
      </c>
      <c r="E92" s="62">
        <f t="shared" si="4"/>
        <v>0</v>
      </c>
      <c r="F92" s="62">
        <f>0+G92+J92</f>
        <v>0</v>
      </c>
      <c r="G92" s="61"/>
      <c r="H92" s="60" t="s">
        <v>94</v>
      </c>
      <c r="I92" s="60" t="s">
        <v>94</v>
      </c>
      <c r="J92" s="61"/>
      <c r="K92" s="60" t="s">
        <v>94</v>
      </c>
      <c r="L92" s="60" t="s">
        <v>94</v>
      </c>
      <c r="M92" s="60" t="s">
        <v>94</v>
      </c>
    </row>
    <row r="93" spans="1:13" s="53" customFormat="1" ht="30">
      <c r="A93" s="87" t="s">
        <v>156</v>
      </c>
      <c r="B93" s="86">
        <v>22122</v>
      </c>
      <c r="C93" s="85">
        <v>323</v>
      </c>
      <c r="D93" s="85">
        <v>263</v>
      </c>
      <c r="E93" s="62">
        <f t="shared" si="4"/>
        <v>0</v>
      </c>
      <c r="F93" s="62">
        <f>0+G93+J93</f>
        <v>0</v>
      </c>
      <c r="G93" s="61"/>
      <c r="H93" s="60" t="s">
        <v>94</v>
      </c>
      <c r="I93" s="60" t="s">
        <v>94</v>
      </c>
      <c r="J93" s="61"/>
      <c r="K93" s="60" t="s">
        <v>94</v>
      </c>
      <c r="L93" s="60" t="s">
        <v>94</v>
      </c>
      <c r="M93" s="60" t="s">
        <v>94</v>
      </c>
    </row>
    <row r="94" spans="1:13" s="53" customFormat="1" ht="45">
      <c r="A94" s="87" t="s">
        <v>135</v>
      </c>
      <c r="B94" s="86">
        <v>22123</v>
      </c>
      <c r="C94" s="85">
        <v>323</v>
      </c>
      <c r="D94" s="85">
        <v>265</v>
      </c>
      <c r="E94" s="62">
        <f t="shared" si="4"/>
        <v>0</v>
      </c>
      <c r="F94" s="62">
        <f>0+G94+J94</f>
        <v>0</v>
      </c>
      <c r="G94" s="61"/>
      <c r="H94" s="60" t="s">
        <v>94</v>
      </c>
      <c r="I94" s="60" t="s">
        <v>94</v>
      </c>
      <c r="J94" s="61"/>
      <c r="K94" s="60" t="s">
        <v>94</v>
      </c>
      <c r="L94" s="60" t="s">
        <v>94</v>
      </c>
      <c r="M94" s="60" t="s">
        <v>94</v>
      </c>
    </row>
    <row r="95" spans="1:13" s="53" customFormat="1" ht="45">
      <c r="A95" s="79" t="s">
        <v>155</v>
      </c>
      <c r="B95" s="65">
        <v>2220</v>
      </c>
      <c r="C95" s="63">
        <v>340</v>
      </c>
      <c r="D95" s="63">
        <v>296</v>
      </c>
      <c r="E95" s="62">
        <f t="shared" si="4"/>
        <v>0</v>
      </c>
      <c r="F95" s="62">
        <f>0+H95+J95</f>
        <v>0</v>
      </c>
      <c r="G95" s="60" t="s">
        <v>94</v>
      </c>
      <c r="H95" s="61"/>
      <c r="I95" s="60" t="s">
        <v>94</v>
      </c>
      <c r="J95" s="61"/>
      <c r="K95" s="60" t="s">
        <v>94</v>
      </c>
      <c r="L95" s="60" t="s">
        <v>94</v>
      </c>
      <c r="M95" s="60" t="s">
        <v>94</v>
      </c>
    </row>
    <row r="96" spans="1:13" s="53" customFormat="1" ht="75">
      <c r="A96" s="79" t="s">
        <v>154</v>
      </c>
      <c r="B96" s="65">
        <v>2230</v>
      </c>
      <c r="C96" s="63">
        <v>350</v>
      </c>
      <c r="D96" s="63">
        <v>296</v>
      </c>
      <c r="E96" s="62">
        <f t="shared" si="4"/>
        <v>0</v>
      </c>
      <c r="F96" s="62">
        <f>0+J96</f>
        <v>0</v>
      </c>
      <c r="G96" s="60" t="s">
        <v>94</v>
      </c>
      <c r="H96" s="60"/>
      <c r="I96" s="60" t="s">
        <v>94</v>
      </c>
      <c r="J96" s="61"/>
      <c r="K96" s="60" t="s">
        <v>94</v>
      </c>
      <c r="L96" s="60" t="s">
        <v>94</v>
      </c>
      <c r="M96" s="60" t="s">
        <v>94</v>
      </c>
    </row>
    <row r="97" spans="1:13" s="53" customFormat="1" ht="15">
      <c r="A97" s="79" t="s">
        <v>153</v>
      </c>
      <c r="B97" s="65">
        <v>2240</v>
      </c>
      <c r="C97" s="63">
        <v>360</v>
      </c>
      <c r="D97" s="63">
        <v>296</v>
      </c>
      <c r="E97" s="62">
        <f t="shared" si="4"/>
        <v>0</v>
      </c>
      <c r="F97" s="62">
        <f>0+J97</f>
        <v>0</v>
      </c>
      <c r="G97" s="60" t="s">
        <v>94</v>
      </c>
      <c r="H97" s="60" t="s">
        <v>94</v>
      </c>
      <c r="I97" s="60" t="s">
        <v>94</v>
      </c>
      <c r="J97" s="61"/>
      <c r="K97" s="60" t="s">
        <v>94</v>
      </c>
      <c r="L97" s="60" t="s">
        <v>94</v>
      </c>
      <c r="M97" s="60" t="s">
        <v>94</v>
      </c>
    </row>
    <row r="98" spans="1:13" ht="15">
      <c r="A98" s="84" t="s">
        <v>152</v>
      </c>
      <c r="B98" s="65">
        <v>2300</v>
      </c>
      <c r="C98" s="63">
        <v>850</v>
      </c>
      <c r="D98" s="82" t="s">
        <v>94</v>
      </c>
      <c r="E98" s="62">
        <f>0+F98+M98</f>
        <v>8872912</v>
      </c>
      <c r="F98" s="62">
        <f aca="true" t="shared" si="5" ref="F98:F104">0+G98+H98+J98</f>
        <v>8872912</v>
      </c>
      <c r="G98" s="62">
        <f>0+G99+G100+G101</f>
        <v>0</v>
      </c>
      <c r="H98" s="62">
        <f>0+H99+H100+H101</f>
        <v>8678912</v>
      </c>
      <c r="I98" s="77" t="s">
        <v>94</v>
      </c>
      <c r="J98" s="62">
        <f>0+J99+J100+J101</f>
        <v>194000</v>
      </c>
      <c r="K98" s="77" t="s">
        <v>94</v>
      </c>
      <c r="L98" s="77" t="s">
        <v>94</v>
      </c>
      <c r="M98" s="62">
        <f>0+M101</f>
        <v>0</v>
      </c>
    </row>
    <row r="99" spans="1:13" ht="45">
      <c r="A99" s="79" t="s">
        <v>151</v>
      </c>
      <c r="B99" s="65">
        <v>2310</v>
      </c>
      <c r="C99" s="63">
        <v>851</v>
      </c>
      <c r="D99" s="63">
        <v>291</v>
      </c>
      <c r="E99" s="62">
        <f>0+F99</f>
        <v>8688912</v>
      </c>
      <c r="F99" s="62">
        <f t="shared" si="5"/>
        <v>8688912</v>
      </c>
      <c r="G99" s="61"/>
      <c r="H99" s="61">
        <v>8678912</v>
      </c>
      <c r="I99" s="60" t="s">
        <v>94</v>
      </c>
      <c r="J99" s="61">
        <v>10000</v>
      </c>
      <c r="K99" s="60" t="s">
        <v>94</v>
      </c>
      <c r="L99" s="60" t="s">
        <v>94</v>
      </c>
      <c r="M99" s="60" t="s">
        <v>94</v>
      </c>
    </row>
    <row r="100" spans="1:13" ht="45">
      <c r="A100" s="79" t="s">
        <v>150</v>
      </c>
      <c r="B100" s="65">
        <v>2320</v>
      </c>
      <c r="C100" s="63">
        <v>852</v>
      </c>
      <c r="D100" s="63">
        <v>291</v>
      </c>
      <c r="E100" s="62">
        <f>0+F100</f>
        <v>40000</v>
      </c>
      <c r="F100" s="62">
        <f t="shared" si="5"/>
        <v>40000</v>
      </c>
      <c r="G100" s="61"/>
      <c r="H100" s="60"/>
      <c r="I100" s="60" t="s">
        <v>94</v>
      </c>
      <c r="J100" s="61">
        <v>40000</v>
      </c>
      <c r="K100" s="60" t="s">
        <v>94</v>
      </c>
      <c r="L100" s="60" t="s">
        <v>94</v>
      </c>
      <c r="M100" s="60" t="s">
        <v>94</v>
      </c>
    </row>
    <row r="101" spans="1:13" ht="30">
      <c r="A101" s="79" t="s">
        <v>149</v>
      </c>
      <c r="B101" s="65">
        <v>2330</v>
      </c>
      <c r="C101" s="63">
        <v>853</v>
      </c>
      <c r="D101" s="82" t="s">
        <v>94</v>
      </c>
      <c r="E101" s="62">
        <f>0+F101+M101</f>
        <v>144000</v>
      </c>
      <c r="F101" s="62">
        <f t="shared" si="5"/>
        <v>144000</v>
      </c>
      <c r="G101" s="62">
        <f>0+G102+G103+G104+G105+G106+G107+G108</f>
        <v>0</v>
      </c>
      <c r="H101" s="62">
        <f>0+H102+H103+H104+H107+H108</f>
        <v>0</v>
      </c>
      <c r="I101" s="77" t="s">
        <v>94</v>
      </c>
      <c r="J101" s="62">
        <f>0+J102+J103+J104+J105+J106+J107+J108</f>
        <v>144000</v>
      </c>
      <c r="K101" s="77" t="s">
        <v>94</v>
      </c>
      <c r="L101" s="77" t="s">
        <v>94</v>
      </c>
      <c r="M101" s="62">
        <f>0+M103</f>
        <v>0</v>
      </c>
    </row>
    <row r="102" spans="1:13" ht="15">
      <c r="A102" s="78" t="s">
        <v>143</v>
      </c>
      <c r="B102" s="65">
        <v>23301</v>
      </c>
      <c r="C102" s="63">
        <v>853</v>
      </c>
      <c r="D102" s="82">
        <v>291</v>
      </c>
      <c r="E102" s="62">
        <f>0+F102</f>
        <v>7000</v>
      </c>
      <c r="F102" s="62">
        <f t="shared" si="5"/>
        <v>7000</v>
      </c>
      <c r="G102" s="61">
        <v>0</v>
      </c>
      <c r="H102" s="61">
        <v>0</v>
      </c>
      <c r="I102" s="60" t="s">
        <v>94</v>
      </c>
      <c r="J102" s="61">
        <v>7000</v>
      </c>
      <c r="K102" s="60" t="s">
        <v>94</v>
      </c>
      <c r="L102" s="60" t="s">
        <v>94</v>
      </c>
      <c r="M102" s="60" t="s">
        <v>94</v>
      </c>
    </row>
    <row r="103" spans="1:13" ht="45">
      <c r="A103" s="78" t="s">
        <v>142</v>
      </c>
      <c r="B103" s="65">
        <v>23302</v>
      </c>
      <c r="C103" s="63">
        <v>853</v>
      </c>
      <c r="D103" s="63">
        <v>292</v>
      </c>
      <c r="E103" s="62">
        <f>0+F103+M103</f>
        <v>50000</v>
      </c>
      <c r="F103" s="62">
        <f t="shared" si="5"/>
        <v>50000</v>
      </c>
      <c r="G103" s="61">
        <v>0</v>
      </c>
      <c r="H103" s="61">
        <v>0</v>
      </c>
      <c r="I103" s="60" t="s">
        <v>94</v>
      </c>
      <c r="J103" s="61">
        <v>50000</v>
      </c>
      <c r="K103" s="60" t="s">
        <v>94</v>
      </c>
      <c r="L103" s="60" t="s">
        <v>94</v>
      </c>
      <c r="M103" s="60">
        <v>0</v>
      </c>
    </row>
    <row r="104" spans="1:13" ht="45">
      <c r="A104" s="78" t="s">
        <v>141</v>
      </c>
      <c r="B104" s="65">
        <v>23303</v>
      </c>
      <c r="C104" s="63">
        <v>853</v>
      </c>
      <c r="D104" s="63">
        <v>293</v>
      </c>
      <c r="E104" s="62">
        <f>0+F104</f>
        <v>0</v>
      </c>
      <c r="F104" s="62">
        <f t="shared" si="5"/>
        <v>0</v>
      </c>
      <c r="G104" s="61">
        <v>0</v>
      </c>
      <c r="H104" s="61">
        <v>0</v>
      </c>
      <c r="I104" s="60" t="s">
        <v>94</v>
      </c>
      <c r="J104" s="61">
        <v>0</v>
      </c>
      <c r="K104" s="60" t="s">
        <v>94</v>
      </c>
      <c r="L104" s="60" t="s">
        <v>94</v>
      </c>
      <c r="M104" s="60" t="s">
        <v>94</v>
      </c>
    </row>
    <row r="105" spans="1:13" ht="15">
      <c r="A105" s="78" t="s">
        <v>140</v>
      </c>
      <c r="B105" s="65">
        <v>23304</v>
      </c>
      <c r="C105" s="63">
        <v>853</v>
      </c>
      <c r="D105" s="82">
        <v>295</v>
      </c>
      <c r="E105" s="62">
        <f>0+F105</f>
        <v>15000</v>
      </c>
      <c r="F105" s="62">
        <f>0+G105+J105</f>
        <v>15000</v>
      </c>
      <c r="G105" s="61">
        <v>0</v>
      </c>
      <c r="H105" s="60" t="s">
        <v>94</v>
      </c>
      <c r="I105" s="60" t="s">
        <v>94</v>
      </c>
      <c r="J105" s="61">
        <v>15000</v>
      </c>
      <c r="K105" s="60" t="s">
        <v>94</v>
      </c>
      <c r="L105" s="60" t="s">
        <v>94</v>
      </c>
      <c r="M105" s="60" t="s">
        <v>94</v>
      </c>
    </row>
    <row r="106" spans="1:13" ht="30">
      <c r="A106" s="78" t="s">
        <v>139</v>
      </c>
      <c r="B106" s="65">
        <v>23305</v>
      </c>
      <c r="C106" s="63">
        <v>853</v>
      </c>
      <c r="D106" s="82">
        <v>296</v>
      </c>
      <c r="E106" s="62">
        <f>0+F106</f>
        <v>0</v>
      </c>
      <c r="F106" s="62">
        <f>0+G106+J106</f>
        <v>0</v>
      </c>
      <c r="G106" s="61">
        <v>0</v>
      </c>
      <c r="H106" s="60" t="s">
        <v>94</v>
      </c>
      <c r="I106" s="60" t="s">
        <v>94</v>
      </c>
      <c r="J106" s="61">
        <v>0</v>
      </c>
      <c r="K106" s="60" t="s">
        <v>94</v>
      </c>
      <c r="L106" s="60" t="s">
        <v>94</v>
      </c>
      <c r="M106" s="60" t="s">
        <v>94</v>
      </c>
    </row>
    <row r="107" spans="1:13" ht="30">
      <c r="A107" s="78" t="s">
        <v>138</v>
      </c>
      <c r="B107" s="65">
        <v>23306</v>
      </c>
      <c r="C107" s="63">
        <v>853</v>
      </c>
      <c r="D107" s="82">
        <v>297</v>
      </c>
      <c r="E107" s="62">
        <f>0+F107</f>
        <v>72000</v>
      </c>
      <c r="F107" s="62">
        <f>0+G107+H107+J107</f>
        <v>72000</v>
      </c>
      <c r="G107" s="61">
        <v>0</v>
      </c>
      <c r="H107" s="61">
        <v>0</v>
      </c>
      <c r="I107" s="60" t="s">
        <v>94</v>
      </c>
      <c r="J107" s="61">
        <v>72000</v>
      </c>
      <c r="K107" s="60" t="s">
        <v>94</v>
      </c>
      <c r="L107" s="60" t="s">
        <v>94</v>
      </c>
      <c r="M107" s="60" t="s">
        <v>94</v>
      </c>
    </row>
    <row r="108" spans="1:13" ht="30">
      <c r="A108" s="78" t="s">
        <v>148</v>
      </c>
      <c r="B108" s="65">
        <v>23307</v>
      </c>
      <c r="C108" s="63">
        <v>853</v>
      </c>
      <c r="D108" s="82">
        <v>299</v>
      </c>
      <c r="E108" s="62">
        <f>0+F108</f>
        <v>0</v>
      </c>
      <c r="F108" s="62">
        <f>0+G108+H108+J108</f>
        <v>0</v>
      </c>
      <c r="G108" s="60">
        <v>0</v>
      </c>
      <c r="H108" s="60">
        <v>0</v>
      </c>
      <c r="I108" s="60" t="s">
        <v>94</v>
      </c>
      <c r="J108" s="61">
        <v>0</v>
      </c>
      <c r="K108" s="60" t="s">
        <v>94</v>
      </c>
      <c r="L108" s="60" t="s">
        <v>94</v>
      </c>
      <c r="M108" s="60" t="s">
        <v>94</v>
      </c>
    </row>
    <row r="109" spans="1:13" ht="30">
      <c r="A109" s="84" t="s">
        <v>147</v>
      </c>
      <c r="B109" s="65">
        <v>2400</v>
      </c>
      <c r="C109" s="63" t="s">
        <v>94</v>
      </c>
      <c r="D109" s="63" t="s">
        <v>94</v>
      </c>
      <c r="E109" s="62">
        <f>0+F109+M109</f>
        <v>0</v>
      </c>
      <c r="F109" s="62">
        <f>0+G109+J109</f>
        <v>0</v>
      </c>
      <c r="G109" s="62">
        <f>0+G110</f>
        <v>0</v>
      </c>
      <c r="H109" s="77" t="s">
        <v>94</v>
      </c>
      <c r="I109" s="77" t="s">
        <v>94</v>
      </c>
      <c r="J109" s="62">
        <f>0+J110</f>
        <v>0</v>
      </c>
      <c r="K109" s="77" t="s">
        <v>94</v>
      </c>
      <c r="L109" s="77" t="s">
        <v>94</v>
      </c>
      <c r="M109" s="62">
        <f>0+M110</f>
        <v>0</v>
      </c>
    </row>
    <row r="110" spans="1:13" ht="15">
      <c r="A110" s="79" t="s">
        <v>146</v>
      </c>
      <c r="B110" s="65">
        <v>2450</v>
      </c>
      <c r="C110" s="63">
        <v>862</v>
      </c>
      <c r="D110" s="63">
        <v>253</v>
      </c>
      <c r="E110" s="62">
        <f>0+F110+M110</f>
        <v>0</v>
      </c>
      <c r="F110" s="62">
        <f>0+G110+J110</f>
        <v>0</v>
      </c>
      <c r="G110" s="61"/>
      <c r="H110" s="60" t="s">
        <v>94</v>
      </c>
      <c r="I110" s="60" t="s">
        <v>94</v>
      </c>
      <c r="J110" s="61"/>
      <c r="K110" s="60" t="s">
        <v>94</v>
      </c>
      <c r="L110" s="60" t="s">
        <v>94</v>
      </c>
      <c r="M110" s="61"/>
    </row>
    <row r="111" spans="1:13" ht="30">
      <c r="A111" s="84" t="s">
        <v>145</v>
      </c>
      <c r="B111" s="65">
        <v>2500</v>
      </c>
      <c r="C111" s="63" t="s">
        <v>94</v>
      </c>
      <c r="D111" s="63" t="s">
        <v>94</v>
      </c>
      <c r="E111" s="62">
        <f aca="true" t="shared" si="6" ref="E111:E118">0+F111</f>
        <v>0</v>
      </c>
      <c r="F111" s="62">
        <f>0+G111+H111+J111</f>
        <v>0</v>
      </c>
      <c r="G111" s="62">
        <f>0+G112</f>
        <v>0</v>
      </c>
      <c r="H111" s="77">
        <f>0+H112</f>
        <v>0</v>
      </c>
      <c r="I111" s="77" t="s">
        <v>94</v>
      </c>
      <c r="J111" s="62">
        <f>0+J112</f>
        <v>0</v>
      </c>
      <c r="K111" s="77" t="s">
        <v>94</v>
      </c>
      <c r="L111" s="77" t="s">
        <v>94</v>
      </c>
      <c r="M111" s="77" t="s">
        <v>94</v>
      </c>
    </row>
    <row r="112" spans="1:13" ht="60">
      <c r="A112" s="79" t="s">
        <v>144</v>
      </c>
      <c r="B112" s="65">
        <v>2520</v>
      </c>
      <c r="C112" s="63">
        <v>831</v>
      </c>
      <c r="D112" s="82" t="s">
        <v>94</v>
      </c>
      <c r="E112" s="62">
        <f t="shared" si="6"/>
        <v>0</v>
      </c>
      <c r="F112" s="62">
        <f>0+G112+H112+J112</f>
        <v>0</v>
      </c>
      <c r="G112" s="62">
        <f>0+G118</f>
        <v>0</v>
      </c>
      <c r="H112" s="77">
        <f>0+H113+H118</f>
        <v>0</v>
      </c>
      <c r="I112" s="77" t="s">
        <v>94</v>
      </c>
      <c r="J112" s="62">
        <f>0+J113+J114+J115+J116+J117+J118</f>
        <v>0</v>
      </c>
      <c r="K112" s="77" t="s">
        <v>94</v>
      </c>
      <c r="L112" s="77" t="s">
        <v>94</v>
      </c>
      <c r="M112" s="77" t="s">
        <v>94</v>
      </c>
    </row>
    <row r="113" spans="1:13" ht="15">
      <c r="A113" s="78" t="s">
        <v>143</v>
      </c>
      <c r="B113" s="65">
        <v>2521</v>
      </c>
      <c r="C113" s="63">
        <v>831</v>
      </c>
      <c r="D113" s="82">
        <v>291</v>
      </c>
      <c r="E113" s="62">
        <f t="shared" si="6"/>
        <v>0</v>
      </c>
      <c r="F113" s="62">
        <f>0+H113+J113</f>
        <v>0</v>
      </c>
      <c r="G113" s="60" t="s">
        <v>94</v>
      </c>
      <c r="H113" s="60">
        <v>0</v>
      </c>
      <c r="I113" s="60" t="s">
        <v>94</v>
      </c>
      <c r="J113" s="61">
        <v>0</v>
      </c>
      <c r="K113" s="60" t="s">
        <v>94</v>
      </c>
      <c r="L113" s="60" t="s">
        <v>94</v>
      </c>
      <c r="M113" s="60" t="s">
        <v>94</v>
      </c>
    </row>
    <row r="114" spans="1:13" ht="45">
      <c r="A114" s="78" t="s">
        <v>142</v>
      </c>
      <c r="B114" s="65">
        <v>2522</v>
      </c>
      <c r="C114" s="63">
        <v>831</v>
      </c>
      <c r="D114" s="82">
        <v>292</v>
      </c>
      <c r="E114" s="62">
        <f t="shared" si="6"/>
        <v>0</v>
      </c>
      <c r="F114" s="62">
        <f>0+J114</f>
        <v>0</v>
      </c>
      <c r="G114" s="60" t="s">
        <v>94</v>
      </c>
      <c r="H114" s="60" t="s">
        <v>94</v>
      </c>
      <c r="I114" s="60" t="s">
        <v>94</v>
      </c>
      <c r="J114" s="61">
        <v>0</v>
      </c>
      <c r="K114" s="60" t="s">
        <v>94</v>
      </c>
      <c r="L114" s="60" t="s">
        <v>94</v>
      </c>
      <c r="M114" s="60" t="s">
        <v>94</v>
      </c>
    </row>
    <row r="115" spans="1:13" ht="45">
      <c r="A115" s="78" t="s">
        <v>141</v>
      </c>
      <c r="B115" s="65">
        <v>2523</v>
      </c>
      <c r="C115" s="63">
        <v>831</v>
      </c>
      <c r="D115" s="82">
        <v>293</v>
      </c>
      <c r="E115" s="62">
        <f t="shared" si="6"/>
        <v>0</v>
      </c>
      <c r="F115" s="62">
        <f>0+J115</f>
        <v>0</v>
      </c>
      <c r="G115" s="60" t="s">
        <v>94</v>
      </c>
      <c r="H115" s="60" t="s">
        <v>94</v>
      </c>
      <c r="I115" s="60" t="s">
        <v>94</v>
      </c>
      <c r="J115" s="61">
        <v>0</v>
      </c>
      <c r="K115" s="60" t="s">
        <v>94</v>
      </c>
      <c r="L115" s="60" t="s">
        <v>94</v>
      </c>
      <c r="M115" s="60" t="s">
        <v>94</v>
      </c>
    </row>
    <row r="116" spans="1:13" ht="15">
      <c r="A116" s="78" t="s">
        <v>140</v>
      </c>
      <c r="B116" s="65">
        <v>2524</v>
      </c>
      <c r="C116" s="63">
        <v>831</v>
      </c>
      <c r="D116" s="82">
        <v>295</v>
      </c>
      <c r="E116" s="62">
        <f t="shared" si="6"/>
        <v>0</v>
      </c>
      <c r="F116" s="62">
        <f>0+J116</f>
        <v>0</v>
      </c>
      <c r="G116" s="60" t="s">
        <v>94</v>
      </c>
      <c r="H116" s="60" t="s">
        <v>94</v>
      </c>
      <c r="I116" s="60" t="s">
        <v>94</v>
      </c>
      <c r="J116" s="61">
        <v>0</v>
      </c>
      <c r="K116" s="60" t="s">
        <v>94</v>
      </c>
      <c r="L116" s="60" t="s">
        <v>94</v>
      </c>
      <c r="M116" s="60" t="s">
        <v>94</v>
      </c>
    </row>
    <row r="117" spans="1:13" ht="30">
      <c r="A117" s="78" t="s">
        <v>139</v>
      </c>
      <c r="B117" s="65">
        <v>2525</v>
      </c>
      <c r="C117" s="63">
        <v>831</v>
      </c>
      <c r="D117" s="82">
        <v>296</v>
      </c>
      <c r="E117" s="62">
        <f t="shared" si="6"/>
        <v>0</v>
      </c>
      <c r="F117" s="62">
        <f>0+J117</f>
        <v>0</v>
      </c>
      <c r="G117" s="60" t="s">
        <v>94</v>
      </c>
      <c r="H117" s="60" t="s">
        <v>94</v>
      </c>
      <c r="I117" s="60" t="s">
        <v>94</v>
      </c>
      <c r="J117" s="61">
        <v>0</v>
      </c>
      <c r="K117" s="60" t="s">
        <v>94</v>
      </c>
      <c r="L117" s="60" t="s">
        <v>94</v>
      </c>
      <c r="M117" s="60" t="s">
        <v>94</v>
      </c>
    </row>
    <row r="118" spans="1:13" ht="30">
      <c r="A118" s="78" t="s">
        <v>138</v>
      </c>
      <c r="B118" s="65">
        <v>2526</v>
      </c>
      <c r="C118" s="63">
        <v>831</v>
      </c>
      <c r="D118" s="82">
        <v>297</v>
      </c>
      <c r="E118" s="62">
        <f t="shared" si="6"/>
        <v>0</v>
      </c>
      <c r="F118" s="62">
        <f>0+G118+H118+J118</f>
        <v>0</v>
      </c>
      <c r="G118" s="60">
        <v>0</v>
      </c>
      <c r="H118" s="60">
        <v>0</v>
      </c>
      <c r="I118" s="60" t="s">
        <v>94</v>
      </c>
      <c r="J118" s="61">
        <v>0</v>
      </c>
      <c r="K118" s="60" t="s">
        <v>94</v>
      </c>
      <c r="L118" s="60" t="s">
        <v>94</v>
      </c>
      <c r="M118" s="60" t="s">
        <v>94</v>
      </c>
    </row>
    <row r="119" spans="1:13" s="83" customFormat="1" ht="30">
      <c r="A119" s="84" t="s">
        <v>137</v>
      </c>
      <c r="B119" s="65">
        <v>2600</v>
      </c>
      <c r="C119" s="63" t="s">
        <v>94</v>
      </c>
      <c r="D119" s="63" t="s">
        <v>94</v>
      </c>
      <c r="E119" s="62">
        <f>0+F119+L119+M119</f>
        <v>161478173.91000003</v>
      </c>
      <c r="F119" s="62">
        <f>0+G119+H119+I119+J119</f>
        <v>161478173.91000003</v>
      </c>
      <c r="G119" s="62">
        <f>0+G120+G129+G135+G160</f>
        <v>129781451.45</v>
      </c>
      <c r="H119" s="62">
        <f>0+H120+H129+H135+H160</f>
        <v>19929623.66</v>
      </c>
      <c r="I119" s="62">
        <f>0</f>
        <v>0</v>
      </c>
      <c r="J119" s="62">
        <f>0+J120+J129+J135+J160</f>
        <v>11767098.8</v>
      </c>
      <c r="K119" s="62">
        <f>0+K120+K135+K160</f>
        <v>0</v>
      </c>
      <c r="L119" s="62">
        <f>0+L135</f>
        <v>0</v>
      </c>
      <c r="M119" s="62">
        <f>0+M129+M135</f>
        <v>0</v>
      </c>
    </row>
    <row r="120" spans="1:13" s="83" customFormat="1" ht="60">
      <c r="A120" s="79" t="s">
        <v>136</v>
      </c>
      <c r="B120" s="65">
        <v>2670</v>
      </c>
      <c r="C120" s="63">
        <v>119</v>
      </c>
      <c r="D120" s="63" t="s">
        <v>94</v>
      </c>
      <c r="E120" s="62">
        <f aca="true" t="shared" si="7" ref="E120:E128">0+F120</f>
        <v>0</v>
      </c>
      <c r="F120" s="62">
        <f>0+G120+H120+J120</f>
        <v>0</v>
      </c>
      <c r="G120" s="62">
        <f>0+G121+G122+G123+G125</f>
        <v>0</v>
      </c>
      <c r="H120" s="62">
        <f>0+H123</f>
        <v>0</v>
      </c>
      <c r="I120" s="77" t="s">
        <v>94</v>
      </c>
      <c r="J120" s="62">
        <f>0+J121+J122+J123+J124+J125</f>
        <v>0</v>
      </c>
      <c r="K120" s="62">
        <f>0+K121+K122+K123</f>
        <v>0</v>
      </c>
      <c r="L120" s="77" t="s">
        <v>94</v>
      </c>
      <c r="M120" s="77" t="s">
        <v>94</v>
      </c>
    </row>
    <row r="121" spans="1:13" s="83" customFormat="1" ht="15">
      <c r="A121" s="78" t="s">
        <v>125</v>
      </c>
      <c r="B121" s="65">
        <v>2671</v>
      </c>
      <c r="C121" s="63">
        <v>119</v>
      </c>
      <c r="D121" s="63">
        <v>226</v>
      </c>
      <c r="E121" s="62">
        <f t="shared" si="7"/>
        <v>0</v>
      </c>
      <c r="F121" s="62">
        <f>0+G121+J121</f>
        <v>0</v>
      </c>
      <c r="G121" s="61"/>
      <c r="H121" s="60" t="s">
        <v>94</v>
      </c>
      <c r="I121" s="60" t="s">
        <v>94</v>
      </c>
      <c r="J121" s="61"/>
      <c r="K121" s="61"/>
      <c r="L121" s="60" t="s">
        <v>94</v>
      </c>
      <c r="M121" s="60" t="s">
        <v>94</v>
      </c>
    </row>
    <row r="122" spans="1:13" s="83" customFormat="1" ht="45">
      <c r="A122" s="78" t="s">
        <v>135</v>
      </c>
      <c r="B122" s="65">
        <v>2672</v>
      </c>
      <c r="C122" s="63">
        <v>119</v>
      </c>
      <c r="D122" s="63">
        <v>265</v>
      </c>
      <c r="E122" s="62">
        <f t="shared" si="7"/>
        <v>0</v>
      </c>
      <c r="F122" s="62">
        <f>0+G122+J122</f>
        <v>0</v>
      </c>
      <c r="G122" s="61"/>
      <c r="H122" s="60" t="s">
        <v>94</v>
      </c>
      <c r="I122" s="60" t="s">
        <v>94</v>
      </c>
      <c r="J122" s="61"/>
      <c r="K122" s="61"/>
      <c r="L122" s="60" t="s">
        <v>94</v>
      </c>
      <c r="M122" s="60" t="s">
        <v>94</v>
      </c>
    </row>
    <row r="123" spans="1:13" s="83" customFormat="1" ht="30">
      <c r="A123" s="78" t="s">
        <v>134</v>
      </c>
      <c r="B123" s="65">
        <v>2673</v>
      </c>
      <c r="C123" s="63">
        <v>119</v>
      </c>
      <c r="D123" s="63">
        <v>266</v>
      </c>
      <c r="E123" s="62">
        <f t="shared" si="7"/>
        <v>0</v>
      </c>
      <c r="F123" s="62">
        <f>0+G123+H123+J123</f>
        <v>0</v>
      </c>
      <c r="G123" s="61"/>
      <c r="H123" s="61"/>
      <c r="I123" s="60" t="s">
        <v>94</v>
      </c>
      <c r="J123" s="61"/>
      <c r="K123" s="61"/>
      <c r="L123" s="60" t="s">
        <v>94</v>
      </c>
      <c r="M123" s="60" t="s">
        <v>94</v>
      </c>
    </row>
    <row r="124" spans="1:13" ht="15">
      <c r="A124" s="78" t="s">
        <v>103</v>
      </c>
      <c r="B124" s="65">
        <v>2674</v>
      </c>
      <c r="C124" s="63">
        <v>119</v>
      </c>
      <c r="D124" s="63">
        <v>310</v>
      </c>
      <c r="E124" s="62">
        <f t="shared" si="7"/>
        <v>0</v>
      </c>
      <c r="F124" s="62">
        <f>0+J124</f>
        <v>0</v>
      </c>
      <c r="G124" s="60" t="s">
        <v>94</v>
      </c>
      <c r="H124" s="60" t="s">
        <v>94</v>
      </c>
      <c r="I124" s="60" t="s">
        <v>94</v>
      </c>
      <c r="J124" s="61"/>
      <c r="K124" s="60" t="s">
        <v>94</v>
      </c>
      <c r="L124" s="60" t="s">
        <v>94</v>
      </c>
      <c r="M124" s="60" t="s">
        <v>94</v>
      </c>
    </row>
    <row r="125" spans="1:13" s="83" customFormat="1" ht="30">
      <c r="A125" s="78" t="s">
        <v>120</v>
      </c>
      <c r="B125" s="65">
        <v>2675</v>
      </c>
      <c r="C125" s="63">
        <v>119</v>
      </c>
      <c r="D125" s="63">
        <v>340</v>
      </c>
      <c r="E125" s="62">
        <f t="shared" si="7"/>
        <v>0</v>
      </c>
      <c r="F125" s="62">
        <f>0+G125+J125</f>
        <v>0</v>
      </c>
      <c r="G125" s="62">
        <f>0+G126+G128</f>
        <v>0</v>
      </c>
      <c r="H125" s="77" t="s">
        <v>94</v>
      </c>
      <c r="I125" s="77" t="s">
        <v>94</v>
      </c>
      <c r="J125" s="62">
        <f>0+J126+J127+J128</f>
        <v>0</v>
      </c>
      <c r="K125" s="77" t="s">
        <v>94</v>
      </c>
      <c r="L125" s="77" t="s">
        <v>94</v>
      </c>
      <c r="M125" s="77" t="s">
        <v>94</v>
      </c>
    </row>
    <row r="126" spans="1:13" s="83" customFormat="1" ht="45">
      <c r="A126" s="80" t="s">
        <v>119</v>
      </c>
      <c r="B126" s="65">
        <v>26751</v>
      </c>
      <c r="C126" s="63">
        <v>119</v>
      </c>
      <c r="D126" s="63">
        <v>341</v>
      </c>
      <c r="E126" s="62">
        <f t="shared" si="7"/>
        <v>0</v>
      </c>
      <c r="F126" s="62">
        <f>0+G126+J126</f>
        <v>0</v>
      </c>
      <c r="G126" s="61"/>
      <c r="H126" s="60" t="s">
        <v>94</v>
      </c>
      <c r="I126" s="60" t="s">
        <v>94</v>
      </c>
      <c r="J126" s="61"/>
      <c r="K126" s="60" t="s">
        <v>94</v>
      </c>
      <c r="L126" s="60" t="s">
        <v>94</v>
      </c>
      <c r="M126" s="60" t="s">
        <v>94</v>
      </c>
    </row>
    <row r="127" spans="1:13" s="83" customFormat="1" ht="15">
      <c r="A127" s="80" t="s">
        <v>115</v>
      </c>
      <c r="B127" s="65">
        <v>26752</v>
      </c>
      <c r="C127" s="63">
        <v>119</v>
      </c>
      <c r="D127" s="63">
        <v>345</v>
      </c>
      <c r="E127" s="62">
        <f t="shared" si="7"/>
        <v>0</v>
      </c>
      <c r="F127" s="62">
        <f>0+J127</f>
        <v>0</v>
      </c>
      <c r="G127" s="60" t="s">
        <v>94</v>
      </c>
      <c r="H127" s="60" t="s">
        <v>94</v>
      </c>
      <c r="I127" s="60" t="s">
        <v>94</v>
      </c>
      <c r="J127" s="61"/>
      <c r="K127" s="60" t="s">
        <v>94</v>
      </c>
      <c r="L127" s="60" t="s">
        <v>94</v>
      </c>
      <c r="M127" s="60" t="s">
        <v>94</v>
      </c>
    </row>
    <row r="128" spans="1:13" ht="30">
      <c r="A128" s="80" t="s">
        <v>114</v>
      </c>
      <c r="B128" s="65">
        <v>26753</v>
      </c>
      <c r="C128" s="63">
        <v>119</v>
      </c>
      <c r="D128" s="63">
        <v>346</v>
      </c>
      <c r="E128" s="62">
        <f t="shared" si="7"/>
        <v>0</v>
      </c>
      <c r="F128" s="62">
        <f>0+G128+J128</f>
        <v>0</v>
      </c>
      <c r="G128" s="61"/>
      <c r="H128" s="60" t="s">
        <v>94</v>
      </c>
      <c r="I128" s="60" t="s">
        <v>94</v>
      </c>
      <c r="J128" s="61"/>
      <c r="K128" s="60" t="s">
        <v>94</v>
      </c>
      <c r="L128" s="60" t="s">
        <v>94</v>
      </c>
      <c r="M128" s="60" t="s">
        <v>94</v>
      </c>
    </row>
    <row r="129" spans="1:13" s="83" customFormat="1" ht="45">
      <c r="A129" s="79" t="s">
        <v>133</v>
      </c>
      <c r="B129" s="65">
        <v>2630</v>
      </c>
      <c r="C129" s="63">
        <v>243</v>
      </c>
      <c r="D129" s="63" t="s">
        <v>94</v>
      </c>
      <c r="E129" s="62">
        <f>0+F129+M129</f>
        <v>250000</v>
      </c>
      <c r="F129" s="62">
        <f>0+G129+H129+J129</f>
        <v>250000</v>
      </c>
      <c r="G129" s="62">
        <f>0+G130+G131+G132</f>
        <v>0</v>
      </c>
      <c r="H129" s="62">
        <f>0+H130+H131+H132+H133</f>
        <v>135849.16</v>
      </c>
      <c r="I129" s="77" t="s">
        <v>94</v>
      </c>
      <c r="J129" s="62">
        <f>0+J130+J131+J132</f>
        <v>114150.84</v>
      </c>
      <c r="K129" s="77" t="s">
        <v>94</v>
      </c>
      <c r="L129" s="77" t="s">
        <v>94</v>
      </c>
      <c r="M129" s="77">
        <f>0+M133</f>
        <v>0</v>
      </c>
    </row>
    <row r="130" spans="1:13" s="83" customFormat="1" ht="30">
      <c r="A130" s="78" t="s">
        <v>132</v>
      </c>
      <c r="B130" s="65">
        <v>2631</v>
      </c>
      <c r="C130" s="63">
        <v>243</v>
      </c>
      <c r="D130" s="63">
        <v>225</v>
      </c>
      <c r="E130" s="62">
        <f>0+F130</f>
        <v>0</v>
      </c>
      <c r="F130" s="62">
        <f>0+G130+H130+J130</f>
        <v>0</v>
      </c>
      <c r="G130" s="61">
        <v>0</v>
      </c>
      <c r="H130" s="61">
        <v>0</v>
      </c>
      <c r="I130" s="60" t="s">
        <v>94</v>
      </c>
      <c r="J130" s="61">
        <v>0</v>
      </c>
      <c r="K130" s="60" t="s">
        <v>94</v>
      </c>
      <c r="L130" s="60" t="s">
        <v>94</v>
      </c>
      <c r="M130" s="60" t="s">
        <v>94</v>
      </c>
    </row>
    <row r="131" spans="1:13" s="83" customFormat="1" ht="15">
      <c r="A131" s="78" t="s">
        <v>125</v>
      </c>
      <c r="B131" s="65">
        <v>2632</v>
      </c>
      <c r="C131" s="63">
        <v>243</v>
      </c>
      <c r="D131" s="63">
        <v>226</v>
      </c>
      <c r="E131" s="62">
        <f>0+F131</f>
        <v>250000</v>
      </c>
      <c r="F131" s="62">
        <f>0+G131+H131+J131</f>
        <v>250000</v>
      </c>
      <c r="G131" s="61">
        <v>0</v>
      </c>
      <c r="H131" s="61">
        <v>135849.16</v>
      </c>
      <c r="I131" s="60" t="s">
        <v>94</v>
      </c>
      <c r="J131" s="61">
        <v>114150.84</v>
      </c>
      <c r="K131" s="60" t="s">
        <v>94</v>
      </c>
      <c r="L131" s="60" t="s">
        <v>94</v>
      </c>
      <c r="M131" s="60" t="s">
        <v>94</v>
      </c>
    </row>
    <row r="132" spans="1:13" s="83" customFormat="1" ht="30">
      <c r="A132" s="78" t="s">
        <v>104</v>
      </c>
      <c r="B132" s="65">
        <v>2633</v>
      </c>
      <c r="C132" s="63">
        <v>243</v>
      </c>
      <c r="D132" s="63">
        <v>228</v>
      </c>
      <c r="E132" s="62">
        <f>0+F132</f>
        <v>0</v>
      </c>
      <c r="F132" s="62">
        <f>0+G132+H132+J132</f>
        <v>0</v>
      </c>
      <c r="G132" s="60"/>
      <c r="H132" s="61"/>
      <c r="I132" s="60" t="s">
        <v>94</v>
      </c>
      <c r="J132" s="61"/>
      <c r="K132" s="60" t="s">
        <v>94</v>
      </c>
      <c r="L132" s="60" t="s">
        <v>94</v>
      </c>
      <c r="M132" s="60" t="s">
        <v>94</v>
      </c>
    </row>
    <row r="133" spans="1:13" s="83" customFormat="1" ht="15">
      <c r="A133" s="78" t="s">
        <v>103</v>
      </c>
      <c r="B133" s="65">
        <v>2634</v>
      </c>
      <c r="C133" s="63">
        <v>243</v>
      </c>
      <c r="D133" s="63">
        <v>310</v>
      </c>
      <c r="E133" s="62">
        <f>0+F133+M133</f>
        <v>0</v>
      </c>
      <c r="F133" s="62">
        <f>0+H133</f>
        <v>0</v>
      </c>
      <c r="G133" s="60" t="s">
        <v>94</v>
      </c>
      <c r="H133" s="61"/>
      <c r="I133" s="60" t="s">
        <v>94</v>
      </c>
      <c r="J133" s="60" t="s">
        <v>94</v>
      </c>
      <c r="K133" s="60" t="s">
        <v>94</v>
      </c>
      <c r="L133" s="60" t="s">
        <v>94</v>
      </c>
      <c r="M133" s="61"/>
    </row>
    <row r="134" spans="1:13" s="83" customFormat="1" ht="15">
      <c r="A134" s="79" t="s">
        <v>131</v>
      </c>
      <c r="B134" s="65">
        <v>2640</v>
      </c>
      <c r="C134" s="63">
        <v>244</v>
      </c>
      <c r="D134" s="63" t="s">
        <v>94</v>
      </c>
      <c r="E134" s="62">
        <f>0+F134+L134+M134</f>
        <v>148222225.95</v>
      </c>
      <c r="F134" s="62">
        <f>0+G134+H134+J134</f>
        <v>148222225.95</v>
      </c>
      <c r="G134" s="77">
        <f>0+G136+G137+G138+G139+G140+G141+G142+G143+G144+G145+G146+G147+G148</f>
        <v>118781451.45</v>
      </c>
      <c r="H134" s="62">
        <f>0+H137+H138+H139+H140+H141+H142+H143+H146+H147+H148</f>
        <v>19793774.5</v>
      </c>
      <c r="I134" s="77" t="s">
        <v>94</v>
      </c>
      <c r="J134" s="77">
        <f>0+J136+J137+J138+J139+J140+J141+J142+J143+J144+J145+J146+J147+J148+J157</f>
        <v>9647000</v>
      </c>
      <c r="K134" s="77">
        <f>0+K136+K137+K138+K139+K140+K141+K146+K147+K148</f>
        <v>0</v>
      </c>
      <c r="L134" s="77">
        <f>0+L141</f>
        <v>0</v>
      </c>
      <c r="M134" s="62">
        <f>0+M136+M137+M139+M141+M142+M146+M148</f>
        <v>0</v>
      </c>
    </row>
    <row r="135" spans="1:13" ht="30">
      <c r="A135" s="78" t="s">
        <v>130</v>
      </c>
      <c r="B135" s="65">
        <v>2641</v>
      </c>
      <c r="C135" s="63">
        <v>244</v>
      </c>
      <c r="D135" s="63" t="s">
        <v>94</v>
      </c>
      <c r="E135" s="62">
        <f>0+F135+L135+M135</f>
        <v>148222225.95</v>
      </c>
      <c r="F135" s="62">
        <f>0+G135+H135+J135</f>
        <v>148222225.95</v>
      </c>
      <c r="G135" s="62">
        <f>0+G136+G137+G138+G139+G140+G141+G142+G143+G144+G145+G146+G147+G148</f>
        <v>118781451.45</v>
      </c>
      <c r="H135" s="62">
        <f>0+H137+H138+H139+H140+H141+H142+H143+H146+H147+H148</f>
        <v>19793774.5</v>
      </c>
      <c r="I135" s="77" t="s">
        <v>94</v>
      </c>
      <c r="J135" s="62">
        <f>0+J136+J137+J138+J139+J140+J141+J142+J143+J144+J145+J146+J147+J148+J157</f>
        <v>9647000</v>
      </c>
      <c r="K135" s="62">
        <f>0+K136+K137+K138+K139+K140+K141+K146+K147+K148</f>
        <v>0</v>
      </c>
      <c r="L135" s="62">
        <f>0+L141</f>
        <v>0</v>
      </c>
      <c r="M135" s="62">
        <f>0+M136+M137+M139+M141+M142+M146+M148</f>
        <v>0</v>
      </c>
    </row>
    <row r="136" spans="1:13" ht="15">
      <c r="A136" s="80" t="s">
        <v>129</v>
      </c>
      <c r="B136" s="65">
        <v>26411</v>
      </c>
      <c r="C136" s="63">
        <v>244</v>
      </c>
      <c r="D136" s="63">
        <v>221</v>
      </c>
      <c r="E136" s="62">
        <f>0+F136</f>
        <v>800000</v>
      </c>
      <c r="F136" s="62">
        <f>0+G136+J136</f>
        <v>800000</v>
      </c>
      <c r="G136" s="61">
        <v>0</v>
      </c>
      <c r="H136" s="60" t="s">
        <v>94</v>
      </c>
      <c r="I136" s="60" t="s">
        <v>94</v>
      </c>
      <c r="J136" s="61">
        <v>800000</v>
      </c>
      <c r="K136" s="61">
        <v>0</v>
      </c>
      <c r="L136" s="60" t="s">
        <v>94</v>
      </c>
      <c r="M136" s="60">
        <v>0</v>
      </c>
    </row>
    <row r="137" spans="1:13" ht="15">
      <c r="A137" s="80" t="s">
        <v>128</v>
      </c>
      <c r="B137" s="65">
        <v>26412</v>
      </c>
      <c r="C137" s="63">
        <v>244</v>
      </c>
      <c r="D137" s="63">
        <v>222</v>
      </c>
      <c r="E137" s="62">
        <f>0+F137</f>
        <v>17000</v>
      </c>
      <c r="F137" s="62">
        <f aca="true" t="shared" si="8" ref="F137:F143">0+G137+H137+J137</f>
        <v>17000</v>
      </c>
      <c r="G137" s="61">
        <v>0</v>
      </c>
      <c r="H137" s="61">
        <v>0</v>
      </c>
      <c r="I137" s="60" t="s">
        <v>94</v>
      </c>
      <c r="J137" s="61">
        <v>17000</v>
      </c>
      <c r="K137" s="61">
        <v>0</v>
      </c>
      <c r="L137" s="60" t="s">
        <v>94</v>
      </c>
      <c r="M137" s="60">
        <v>0</v>
      </c>
    </row>
    <row r="138" spans="1:13" ht="15">
      <c r="A138" s="80" t="s">
        <v>107</v>
      </c>
      <c r="B138" s="65">
        <v>26413</v>
      </c>
      <c r="C138" s="63">
        <v>244</v>
      </c>
      <c r="D138" s="63">
        <v>223</v>
      </c>
      <c r="E138" s="62">
        <f>0+F138</f>
        <v>80000</v>
      </c>
      <c r="F138" s="62">
        <f t="shared" si="8"/>
        <v>80000</v>
      </c>
      <c r="G138" s="61">
        <v>0</v>
      </c>
      <c r="H138" s="60">
        <v>0</v>
      </c>
      <c r="I138" s="60" t="s">
        <v>94</v>
      </c>
      <c r="J138" s="61">
        <v>80000</v>
      </c>
      <c r="K138" s="60">
        <v>0</v>
      </c>
      <c r="L138" s="60" t="s">
        <v>94</v>
      </c>
      <c r="M138" s="60" t="s">
        <v>94</v>
      </c>
    </row>
    <row r="139" spans="1:13" ht="30">
      <c r="A139" s="80" t="s">
        <v>127</v>
      </c>
      <c r="B139" s="65">
        <v>26414</v>
      </c>
      <c r="C139" s="63">
        <v>244</v>
      </c>
      <c r="D139" s="63">
        <v>224</v>
      </c>
      <c r="E139" s="62">
        <f>0+F139+M139</f>
        <v>0</v>
      </c>
      <c r="F139" s="62">
        <f t="shared" si="8"/>
        <v>0</v>
      </c>
      <c r="G139" s="61">
        <v>0</v>
      </c>
      <c r="H139" s="61">
        <v>0</v>
      </c>
      <c r="I139" s="60" t="s">
        <v>94</v>
      </c>
      <c r="J139" s="61">
        <v>0</v>
      </c>
      <c r="K139" s="61">
        <v>0</v>
      </c>
      <c r="L139" s="60" t="s">
        <v>94</v>
      </c>
      <c r="M139" s="61">
        <v>0</v>
      </c>
    </row>
    <row r="140" spans="1:13" ht="15">
      <c r="A140" s="80" t="s">
        <v>126</v>
      </c>
      <c r="B140" s="65">
        <v>26415</v>
      </c>
      <c r="C140" s="63">
        <v>244</v>
      </c>
      <c r="D140" s="63">
        <v>225</v>
      </c>
      <c r="E140" s="62">
        <f>0+F140</f>
        <v>73748743.06</v>
      </c>
      <c r="F140" s="62">
        <f t="shared" si="8"/>
        <v>73748743.06</v>
      </c>
      <c r="G140" s="61">
        <v>69596903.06</v>
      </c>
      <c r="H140" s="61">
        <v>801840</v>
      </c>
      <c r="I140" s="60" t="s">
        <v>94</v>
      </c>
      <c r="J140" s="61">
        <v>3350000</v>
      </c>
      <c r="K140" s="61">
        <v>0</v>
      </c>
      <c r="L140" s="60" t="s">
        <v>94</v>
      </c>
      <c r="M140" s="60" t="s">
        <v>94</v>
      </c>
    </row>
    <row r="141" spans="1:13" ht="15">
      <c r="A141" s="80" t="s">
        <v>125</v>
      </c>
      <c r="B141" s="65">
        <v>26416</v>
      </c>
      <c r="C141" s="63">
        <v>244</v>
      </c>
      <c r="D141" s="63">
        <v>226</v>
      </c>
      <c r="E141" s="62">
        <f>0+F141+L141+M141</f>
        <v>67233777.78999999</v>
      </c>
      <c r="F141" s="62">
        <f t="shared" si="8"/>
        <v>67233777.78999999</v>
      </c>
      <c r="G141" s="61">
        <v>48859049</v>
      </c>
      <c r="H141" s="61">
        <v>15624728.79</v>
      </c>
      <c r="I141" s="60" t="s">
        <v>94</v>
      </c>
      <c r="J141" s="61">
        <v>2750000</v>
      </c>
      <c r="K141" s="61">
        <v>0</v>
      </c>
      <c r="L141" s="61">
        <v>0</v>
      </c>
      <c r="M141" s="61">
        <v>0</v>
      </c>
    </row>
    <row r="142" spans="1:13" ht="15">
      <c r="A142" s="80" t="s">
        <v>124</v>
      </c>
      <c r="B142" s="65">
        <v>26417</v>
      </c>
      <c r="C142" s="63">
        <v>244</v>
      </c>
      <c r="D142" s="63">
        <v>227</v>
      </c>
      <c r="E142" s="62">
        <f>0+F142+M142</f>
        <v>100000</v>
      </c>
      <c r="F142" s="62">
        <f t="shared" si="8"/>
        <v>100000</v>
      </c>
      <c r="G142" s="61"/>
      <c r="H142" s="61"/>
      <c r="I142" s="60" t="s">
        <v>94</v>
      </c>
      <c r="J142" s="61">
        <v>100000</v>
      </c>
      <c r="K142" s="60" t="s">
        <v>94</v>
      </c>
      <c r="L142" s="60" t="s">
        <v>94</v>
      </c>
      <c r="M142" s="61"/>
    </row>
    <row r="143" spans="1:13" ht="30">
      <c r="A143" s="80" t="s">
        <v>104</v>
      </c>
      <c r="B143" s="65">
        <v>26418</v>
      </c>
      <c r="C143" s="63">
        <v>244</v>
      </c>
      <c r="D143" s="63">
        <v>228</v>
      </c>
      <c r="E143" s="62">
        <f>0+F143</f>
        <v>610200.11</v>
      </c>
      <c r="F143" s="62">
        <f t="shared" si="8"/>
        <v>610200.11</v>
      </c>
      <c r="G143" s="61">
        <v>0</v>
      </c>
      <c r="H143" s="61">
        <v>610200.11</v>
      </c>
      <c r="I143" s="60" t="s">
        <v>94</v>
      </c>
      <c r="J143" s="61">
        <v>0</v>
      </c>
      <c r="K143" s="60" t="s">
        <v>94</v>
      </c>
      <c r="L143" s="60" t="s">
        <v>94</v>
      </c>
      <c r="M143" s="60" t="s">
        <v>94</v>
      </c>
    </row>
    <row r="144" spans="1:13" ht="45">
      <c r="A144" s="80" t="s">
        <v>123</v>
      </c>
      <c r="B144" s="65">
        <v>26419</v>
      </c>
      <c r="C144" s="63">
        <v>244</v>
      </c>
      <c r="D144" s="63">
        <v>229</v>
      </c>
      <c r="E144" s="62">
        <f>0+F144</f>
        <v>0</v>
      </c>
      <c r="F144" s="62">
        <f>0+G144+J144</f>
        <v>0</v>
      </c>
      <c r="G144" s="61"/>
      <c r="H144" s="60" t="s">
        <v>94</v>
      </c>
      <c r="I144" s="60" t="s">
        <v>94</v>
      </c>
      <c r="J144" s="61"/>
      <c r="K144" s="60" t="s">
        <v>94</v>
      </c>
      <c r="L144" s="60" t="s">
        <v>94</v>
      </c>
      <c r="M144" s="60" t="s">
        <v>94</v>
      </c>
    </row>
    <row r="145" spans="1:13" ht="15" customHeight="1">
      <c r="A145" s="80" t="s">
        <v>122</v>
      </c>
      <c r="B145" s="65">
        <v>26420</v>
      </c>
      <c r="C145" s="63">
        <v>244</v>
      </c>
      <c r="D145" s="63">
        <v>267</v>
      </c>
      <c r="E145" s="62">
        <f>0+F145</f>
        <v>0</v>
      </c>
      <c r="F145" s="62">
        <f>0+G145+J145</f>
        <v>0</v>
      </c>
      <c r="G145" s="61">
        <v>0</v>
      </c>
      <c r="H145" s="60" t="s">
        <v>94</v>
      </c>
      <c r="I145" s="60" t="s">
        <v>94</v>
      </c>
      <c r="J145" s="61">
        <v>0</v>
      </c>
      <c r="K145" s="60" t="s">
        <v>94</v>
      </c>
      <c r="L145" s="60" t="s">
        <v>94</v>
      </c>
      <c r="M145" s="60" t="s">
        <v>94</v>
      </c>
    </row>
    <row r="146" spans="1:13" ht="15">
      <c r="A146" s="80" t="s">
        <v>103</v>
      </c>
      <c r="B146" s="65">
        <v>2642</v>
      </c>
      <c r="C146" s="63">
        <v>244</v>
      </c>
      <c r="D146" s="63">
        <v>310</v>
      </c>
      <c r="E146" s="62">
        <f>0+F146+M146</f>
        <v>3257005.6</v>
      </c>
      <c r="F146" s="62">
        <f>0+G146+H146+J146</f>
        <v>3257005.6</v>
      </c>
      <c r="G146" s="61">
        <v>0</v>
      </c>
      <c r="H146" s="61">
        <v>2757005.6</v>
      </c>
      <c r="I146" s="60" t="s">
        <v>94</v>
      </c>
      <c r="J146" s="61">
        <v>500000</v>
      </c>
      <c r="K146" s="61">
        <v>0</v>
      </c>
      <c r="L146" s="60" t="s">
        <v>94</v>
      </c>
      <c r="M146" s="60">
        <v>0</v>
      </c>
    </row>
    <row r="147" spans="1:13" ht="30">
      <c r="A147" s="80" t="s">
        <v>121</v>
      </c>
      <c r="B147" s="65">
        <v>2643</v>
      </c>
      <c r="C147" s="63">
        <v>244</v>
      </c>
      <c r="D147" s="63">
        <v>320</v>
      </c>
      <c r="E147" s="62">
        <f>0+F147</f>
        <v>0</v>
      </c>
      <c r="F147" s="62">
        <f>0+G147+H147+J147</f>
        <v>0</v>
      </c>
      <c r="G147" s="61">
        <v>0</v>
      </c>
      <c r="H147" s="61">
        <v>0</v>
      </c>
      <c r="I147" s="60" t="s">
        <v>94</v>
      </c>
      <c r="J147" s="61">
        <v>0</v>
      </c>
      <c r="K147" s="61">
        <v>0</v>
      </c>
      <c r="L147" s="60" t="s">
        <v>94</v>
      </c>
      <c r="M147" s="60" t="s">
        <v>94</v>
      </c>
    </row>
    <row r="148" spans="1:13" ht="30">
      <c r="A148" s="80" t="s">
        <v>120</v>
      </c>
      <c r="B148" s="65">
        <v>2644</v>
      </c>
      <c r="C148" s="63">
        <v>244</v>
      </c>
      <c r="D148" s="63">
        <v>340</v>
      </c>
      <c r="E148" s="62">
        <f>0+F148+M148</f>
        <v>2375499.39</v>
      </c>
      <c r="F148" s="62">
        <f>0+G148+H148+J148</f>
        <v>2375499.39</v>
      </c>
      <c r="G148" s="62">
        <f>0+G149+G150+G151+G152+G153+G154+G155+G156</f>
        <v>325499.39</v>
      </c>
      <c r="H148" s="62">
        <f>0+H150+H151+H152+H153+H154+H155+H156</f>
        <v>0</v>
      </c>
      <c r="I148" s="77" t="s">
        <v>94</v>
      </c>
      <c r="J148" s="62">
        <f>0+J149+J150+J151+J152+J153+J154+J155+J156</f>
        <v>2050000</v>
      </c>
      <c r="K148" s="62">
        <f>0+K149+K152+K153+K154+K155+K156</f>
        <v>0</v>
      </c>
      <c r="L148" s="77" t="s">
        <v>94</v>
      </c>
      <c r="M148" s="62">
        <f>0+M156</f>
        <v>0</v>
      </c>
    </row>
    <row r="149" spans="1:13" ht="14.25" customHeight="1">
      <c r="A149" s="81" t="s">
        <v>119</v>
      </c>
      <c r="B149" s="65">
        <v>26441</v>
      </c>
      <c r="C149" s="63">
        <v>244</v>
      </c>
      <c r="D149" s="63">
        <v>341</v>
      </c>
      <c r="E149" s="62">
        <f aca="true" t="shared" si="9" ref="E149:E155">0+F149</f>
        <v>0</v>
      </c>
      <c r="F149" s="62">
        <f>0+G149+J149</f>
        <v>0</v>
      </c>
      <c r="G149" s="61">
        <v>0</v>
      </c>
      <c r="H149" s="60" t="s">
        <v>94</v>
      </c>
      <c r="I149" s="60" t="s">
        <v>94</v>
      </c>
      <c r="J149" s="61">
        <v>0</v>
      </c>
      <c r="K149" s="61">
        <v>0</v>
      </c>
      <c r="L149" s="60" t="s">
        <v>94</v>
      </c>
      <c r="M149" s="60" t="s">
        <v>94</v>
      </c>
    </row>
    <row r="150" spans="1:13" ht="14.25" customHeight="1">
      <c r="A150" s="81" t="s">
        <v>118</v>
      </c>
      <c r="B150" s="65">
        <v>26442</v>
      </c>
      <c r="C150" s="63">
        <v>244</v>
      </c>
      <c r="D150" s="63">
        <v>342</v>
      </c>
      <c r="E150" s="62">
        <f t="shared" si="9"/>
        <v>150000</v>
      </c>
      <c r="F150" s="62">
        <f aca="true" t="shared" si="10" ref="F150:F156">0+G150+H150+J150</f>
        <v>150000</v>
      </c>
      <c r="G150" s="61">
        <v>0</v>
      </c>
      <c r="H150" s="61">
        <v>0</v>
      </c>
      <c r="I150" s="60" t="s">
        <v>94</v>
      </c>
      <c r="J150" s="61">
        <v>150000</v>
      </c>
      <c r="K150" s="60" t="s">
        <v>94</v>
      </c>
      <c r="L150" s="60" t="s">
        <v>94</v>
      </c>
      <c r="M150" s="60" t="s">
        <v>94</v>
      </c>
    </row>
    <row r="151" spans="1:13" ht="14.25" customHeight="1">
      <c r="A151" s="81" t="s">
        <v>117</v>
      </c>
      <c r="B151" s="65">
        <v>26443</v>
      </c>
      <c r="C151" s="63">
        <v>244</v>
      </c>
      <c r="D151" s="63">
        <v>343</v>
      </c>
      <c r="E151" s="62">
        <f t="shared" si="9"/>
        <v>500000</v>
      </c>
      <c r="F151" s="62">
        <f t="shared" si="10"/>
        <v>500000</v>
      </c>
      <c r="G151" s="61">
        <v>0</v>
      </c>
      <c r="H151" s="61">
        <v>0</v>
      </c>
      <c r="I151" s="60" t="s">
        <v>94</v>
      </c>
      <c r="J151" s="61">
        <v>500000</v>
      </c>
      <c r="K151" s="60" t="s">
        <v>94</v>
      </c>
      <c r="L151" s="60" t="s">
        <v>94</v>
      </c>
      <c r="M151" s="60" t="s">
        <v>94</v>
      </c>
    </row>
    <row r="152" spans="1:13" ht="14.25" customHeight="1">
      <c r="A152" s="81" t="s">
        <v>116</v>
      </c>
      <c r="B152" s="65">
        <v>26444</v>
      </c>
      <c r="C152" s="63">
        <v>244</v>
      </c>
      <c r="D152" s="63">
        <v>344</v>
      </c>
      <c r="E152" s="62">
        <f t="shared" si="9"/>
        <v>250000</v>
      </c>
      <c r="F152" s="62">
        <f t="shared" si="10"/>
        <v>250000</v>
      </c>
      <c r="G152" s="61">
        <v>0</v>
      </c>
      <c r="H152" s="61">
        <v>0</v>
      </c>
      <c r="I152" s="60" t="s">
        <v>94</v>
      </c>
      <c r="J152" s="61">
        <v>250000</v>
      </c>
      <c r="K152" s="61">
        <v>0</v>
      </c>
      <c r="L152" s="60" t="s">
        <v>94</v>
      </c>
      <c r="M152" s="60" t="s">
        <v>94</v>
      </c>
    </row>
    <row r="153" spans="1:13" ht="14.25" customHeight="1">
      <c r="A153" s="81" t="s">
        <v>115</v>
      </c>
      <c r="B153" s="65">
        <v>26445</v>
      </c>
      <c r="C153" s="63">
        <v>244</v>
      </c>
      <c r="D153" s="63">
        <v>345</v>
      </c>
      <c r="E153" s="62">
        <f t="shared" si="9"/>
        <v>200000</v>
      </c>
      <c r="F153" s="62">
        <f t="shared" si="10"/>
        <v>200000</v>
      </c>
      <c r="G153" s="61">
        <v>0</v>
      </c>
      <c r="H153" s="61">
        <v>0</v>
      </c>
      <c r="I153" s="60" t="s">
        <v>94</v>
      </c>
      <c r="J153" s="61">
        <v>200000</v>
      </c>
      <c r="K153" s="61">
        <v>0</v>
      </c>
      <c r="L153" s="60" t="s">
        <v>94</v>
      </c>
      <c r="M153" s="60" t="s">
        <v>94</v>
      </c>
    </row>
    <row r="154" spans="1:13" ht="14.25" customHeight="1">
      <c r="A154" s="81" t="s">
        <v>114</v>
      </c>
      <c r="B154" s="65">
        <v>26446</v>
      </c>
      <c r="C154" s="63">
        <v>244</v>
      </c>
      <c r="D154" s="63">
        <v>346</v>
      </c>
      <c r="E154" s="62">
        <f t="shared" si="9"/>
        <v>1125499.3900000001</v>
      </c>
      <c r="F154" s="62">
        <f t="shared" si="10"/>
        <v>1125499.3900000001</v>
      </c>
      <c r="G154" s="61">
        <v>325499.39</v>
      </c>
      <c r="H154" s="61">
        <v>0</v>
      </c>
      <c r="I154" s="60" t="s">
        <v>94</v>
      </c>
      <c r="J154" s="61">
        <v>800000</v>
      </c>
      <c r="K154" s="61">
        <v>0</v>
      </c>
      <c r="L154" s="60" t="s">
        <v>94</v>
      </c>
      <c r="M154" s="60" t="s">
        <v>94</v>
      </c>
    </row>
    <row r="155" spans="1:13" ht="30">
      <c r="A155" s="81" t="s">
        <v>113</v>
      </c>
      <c r="B155" s="65">
        <v>26447</v>
      </c>
      <c r="C155" s="63">
        <v>244</v>
      </c>
      <c r="D155" s="63">
        <v>347</v>
      </c>
      <c r="E155" s="62">
        <f t="shared" si="9"/>
        <v>0</v>
      </c>
      <c r="F155" s="62">
        <f t="shared" si="10"/>
        <v>0</v>
      </c>
      <c r="G155" s="61">
        <v>0</v>
      </c>
      <c r="H155" s="61">
        <v>0</v>
      </c>
      <c r="I155" s="60" t="s">
        <v>94</v>
      </c>
      <c r="J155" s="61">
        <v>0</v>
      </c>
      <c r="K155" s="61">
        <v>0</v>
      </c>
      <c r="L155" s="60" t="s">
        <v>94</v>
      </c>
      <c r="M155" s="60" t="s">
        <v>94</v>
      </c>
    </row>
    <row r="156" spans="1:13" ht="30">
      <c r="A156" s="81" t="s">
        <v>112</v>
      </c>
      <c r="B156" s="65">
        <v>26448</v>
      </c>
      <c r="C156" s="63">
        <v>244</v>
      </c>
      <c r="D156" s="63">
        <v>349</v>
      </c>
      <c r="E156" s="62">
        <f>0+F156+M156</f>
        <v>150000</v>
      </c>
      <c r="F156" s="62">
        <f t="shared" si="10"/>
        <v>150000</v>
      </c>
      <c r="G156" s="61">
        <v>0</v>
      </c>
      <c r="H156" s="61">
        <v>0</v>
      </c>
      <c r="I156" s="60" t="s">
        <v>94</v>
      </c>
      <c r="J156" s="61">
        <v>150000</v>
      </c>
      <c r="K156" s="61">
        <v>0</v>
      </c>
      <c r="L156" s="60" t="s">
        <v>94</v>
      </c>
      <c r="M156" s="61">
        <v>0</v>
      </c>
    </row>
    <row r="157" spans="1:13" ht="15">
      <c r="A157" s="80" t="s">
        <v>111</v>
      </c>
      <c r="B157" s="65">
        <v>2645</v>
      </c>
      <c r="C157" s="63">
        <v>244</v>
      </c>
      <c r="D157" s="82">
        <v>350</v>
      </c>
      <c r="E157" s="62">
        <f aca="true" t="shared" si="11" ref="E157:E165">0+F157</f>
        <v>0</v>
      </c>
      <c r="F157" s="62">
        <f>0+J157</f>
        <v>0</v>
      </c>
      <c r="G157" s="77" t="s">
        <v>94</v>
      </c>
      <c r="H157" s="77" t="s">
        <v>94</v>
      </c>
      <c r="I157" s="77" t="s">
        <v>94</v>
      </c>
      <c r="J157" s="62">
        <f>0+J158+J159</f>
        <v>0</v>
      </c>
      <c r="K157" s="77" t="s">
        <v>94</v>
      </c>
      <c r="L157" s="77" t="s">
        <v>94</v>
      </c>
      <c r="M157" s="77" t="s">
        <v>94</v>
      </c>
    </row>
    <row r="158" spans="1:13" ht="60">
      <c r="A158" s="81" t="s">
        <v>110</v>
      </c>
      <c r="B158" s="65">
        <v>26451</v>
      </c>
      <c r="C158" s="63">
        <v>244</v>
      </c>
      <c r="D158" s="63">
        <v>352</v>
      </c>
      <c r="E158" s="62">
        <f t="shared" si="11"/>
        <v>0</v>
      </c>
      <c r="F158" s="62">
        <f>0+J158</f>
        <v>0</v>
      </c>
      <c r="G158" s="60" t="s">
        <v>94</v>
      </c>
      <c r="H158" s="60" t="s">
        <v>94</v>
      </c>
      <c r="I158" s="60" t="s">
        <v>94</v>
      </c>
      <c r="J158" s="61"/>
      <c r="K158" s="60" t="s">
        <v>94</v>
      </c>
      <c r="L158" s="60" t="s">
        <v>94</v>
      </c>
      <c r="M158" s="60" t="s">
        <v>94</v>
      </c>
    </row>
    <row r="159" spans="1:13" ht="60">
      <c r="A159" s="81" t="s">
        <v>109</v>
      </c>
      <c r="B159" s="65">
        <v>26452</v>
      </c>
      <c r="C159" s="63">
        <v>244</v>
      </c>
      <c r="D159" s="63">
        <v>353</v>
      </c>
      <c r="E159" s="62">
        <f t="shared" si="11"/>
        <v>0</v>
      </c>
      <c r="F159" s="62">
        <f>0+J159</f>
        <v>0</v>
      </c>
      <c r="G159" s="60" t="s">
        <v>94</v>
      </c>
      <c r="H159" s="60" t="s">
        <v>94</v>
      </c>
      <c r="I159" s="60" t="s">
        <v>94</v>
      </c>
      <c r="J159" s="61"/>
      <c r="K159" s="60" t="s">
        <v>94</v>
      </c>
      <c r="L159" s="60" t="s">
        <v>94</v>
      </c>
      <c r="M159" s="60" t="s">
        <v>94</v>
      </c>
    </row>
    <row r="160" spans="1:13" ht="15">
      <c r="A160" s="78" t="s">
        <v>108</v>
      </c>
      <c r="B160" s="65">
        <v>2660</v>
      </c>
      <c r="C160" s="63">
        <v>247</v>
      </c>
      <c r="D160" s="63" t="s">
        <v>94</v>
      </c>
      <c r="E160" s="62">
        <f t="shared" si="11"/>
        <v>13005947.96</v>
      </c>
      <c r="F160" s="62">
        <f>0+G160+H160+J160</f>
        <v>13005947.96</v>
      </c>
      <c r="G160" s="77">
        <f>0+G161</f>
        <v>11000000</v>
      </c>
      <c r="H160" s="77">
        <f>0+H161</f>
        <v>0</v>
      </c>
      <c r="I160" s="77" t="s">
        <v>94</v>
      </c>
      <c r="J160" s="62">
        <f>0+J161</f>
        <v>2005947.96</v>
      </c>
      <c r="K160" s="77">
        <f>0+K161</f>
        <v>0</v>
      </c>
      <c r="L160" s="77" t="s">
        <v>94</v>
      </c>
      <c r="M160" s="77" t="s">
        <v>94</v>
      </c>
    </row>
    <row r="161" spans="1:13" ht="15">
      <c r="A161" s="80" t="s">
        <v>107</v>
      </c>
      <c r="B161" s="65">
        <v>26601</v>
      </c>
      <c r="C161" s="63">
        <v>247</v>
      </c>
      <c r="D161" s="63">
        <v>223</v>
      </c>
      <c r="E161" s="62">
        <f t="shared" si="11"/>
        <v>13005947.96</v>
      </c>
      <c r="F161" s="62">
        <f>0+G161+H161+J161</f>
        <v>13005947.96</v>
      </c>
      <c r="G161" s="60">
        <v>11000000</v>
      </c>
      <c r="H161" s="60">
        <v>0</v>
      </c>
      <c r="I161" s="60" t="s">
        <v>94</v>
      </c>
      <c r="J161" s="61">
        <v>2005947.96</v>
      </c>
      <c r="K161" s="60">
        <v>0</v>
      </c>
      <c r="L161" s="60" t="s">
        <v>94</v>
      </c>
      <c r="M161" s="60" t="s">
        <v>94</v>
      </c>
    </row>
    <row r="162" spans="1:13" ht="30">
      <c r="A162" s="79" t="s">
        <v>106</v>
      </c>
      <c r="B162" s="65">
        <v>2700</v>
      </c>
      <c r="C162" s="63">
        <v>400</v>
      </c>
      <c r="D162" s="63" t="s">
        <v>94</v>
      </c>
      <c r="E162" s="62">
        <f t="shared" si="11"/>
        <v>0</v>
      </c>
      <c r="F162" s="62">
        <f>0+I162</f>
        <v>0</v>
      </c>
      <c r="G162" s="77" t="s">
        <v>94</v>
      </c>
      <c r="H162" s="77" t="s">
        <v>94</v>
      </c>
      <c r="I162" s="62">
        <f>0+I163</f>
        <v>0</v>
      </c>
      <c r="J162" s="77" t="s">
        <v>94</v>
      </c>
      <c r="K162" s="77" t="s">
        <v>94</v>
      </c>
      <c r="L162" s="77" t="s">
        <v>94</v>
      </c>
      <c r="M162" s="77" t="s">
        <v>94</v>
      </c>
    </row>
    <row r="163" spans="1:13" ht="45">
      <c r="A163" s="78" t="s">
        <v>105</v>
      </c>
      <c r="B163" s="65">
        <v>2720</v>
      </c>
      <c r="C163" s="63">
        <v>407</v>
      </c>
      <c r="D163" s="63" t="s">
        <v>94</v>
      </c>
      <c r="E163" s="62">
        <f t="shared" si="11"/>
        <v>0</v>
      </c>
      <c r="F163" s="62">
        <f>0+I163</f>
        <v>0</v>
      </c>
      <c r="G163" s="77" t="s">
        <v>94</v>
      </c>
      <c r="H163" s="77" t="s">
        <v>94</v>
      </c>
      <c r="I163" s="62">
        <f>0+I164+I165</f>
        <v>0</v>
      </c>
      <c r="J163" s="77" t="s">
        <v>94</v>
      </c>
      <c r="K163" s="77" t="s">
        <v>94</v>
      </c>
      <c r="L163" s="77" t="s">
        <v>94</v>
      </c>
      <c r="M163" s="77" t="s">
        <v>94</v>
      </c>
    </row>
    <row r="164" spans="1:13" ht="30">
      <c r="A164" s="76" t="s">
        <v>104</v>
      </c>
      <c r="B164" s="65">
        <v>27201</v>
      </c>
      <c r="C164" s="63">
        <v>407</v>
      </c>
      <c r="D164" s="64">
        <v>228</v>
      </c>
      <c r="E164" s="62">
        <f t="shared" si="11"/>
        <v>0</v>
      </c>
      <c r="F164" s="62">
        <f>0+I164</f>
        <v>0</v>
      </c>
      <c r="G164" s="60" t="s">
        <v>94</v>
      </c>
      <c r="H164" s="60" t="s">
        <v>94</v>
      </c>
      <c r="I164" s="61">
        <v>0</v>
      </c>
      <c r="J164" s="60" t="s">
        <v>94</v>
      </c>
      <c r="K164" s="60" t="s">
        <v>94</v>
      </c>
      <c r="L164" s="60" t="s">
        <v>94</v>
      </c>
      <c r="M164" s="60" t="s">
        <v>94</v>
      </c>
    </row>
    <row r="165" spans="1:13" ht="15">
      <c r="A165" s="76" t="s">
        <v>103</v>
      </c>
      <c r="B165" s="65">
        <v>27202</v>
      </c>
      <c r="C165" s="63">
        <v>407</v>
      </c>
      <c r="D165" s="64">
        <v>310</v>
      </c>
      <c r="E165" s="62">
        <f t="shared" si="11"/>
        <v>0</v>
      </c>
      <c r="F165" s="62">
        <f>0+I165</f>
        <v>0</v>
      </c>
      <c r="G165" s="60" t="s">
        <v>94</v>
      </c>
      <c r="H165" s="60" t="s">
        <v>94</v>
      </c>
      <c r="I165" s="61">
        <v>0</v>
      </c>
      <c r="J165" s="60" t="s">
        <v>94</v>
      </c>
      <c r="K165" s="60" t="s">
        <v>94</v>
      </c>
      <c r="L165" s="60" t="s">
        <v>94</v>
      </c>
      <c r="M165" s="60" t="s">
        <v>94</v>
      </c>
    </row>
    <row r="166" spans="1:13" ht="15">
      <c r="A166" s="75" t="s">
        <v>102</v>
      </c>
      <c r="B166" s="69">
        <v>3000</v>
      </c>
      <c r="C166" s="74">
        <v>100</v>
      </c>
      <c r="D166" s="63" t="s">
        <v>94</v>
      </c>
      <c r="E166" s="68">
        <f aca="true" t="shared" si="12" ref="E166:E172">0+F166+M166</f>
        <v>-6000000</v>
      </c>
      <c r="F166" s="68">
        <f>0+J166</f>
        <v>-6000000</v>
      </c>
      <c r="G166" s="68" t="s">
        <v>94</v>
      </c>
      <c r="H166" s="68" t="s">
        <v>94</v>
      </c>
      <c r="I166" s="68" t="s">
        <v>94</v>
      </c>
      <c r="J166" s="68">
        <f>0+J167+J168+J169+J170</f>
        <v>-6000000</v>
      </c>
      <c r="K166" s="68">
        <f>0+K167+K168+K169+K170</f>
        <v>0</v>
      </c>
      <c r="L166" s="68" t="s">
        <v>94</v>
      </c>
      <c r="M166" s="68">
        <f>0+M167+M168+M169+M170</f>
        <v>0</v>
      </c>
    </row>
    <row r="167" spans="1:13" ht="30">
      <c r="A167" s="73" t="s">
        <v>101</v>
      </c>
      <c r="B167" s="71">
        <v>3010</v>
      </c>
      <c r="C167" s="63">
        <v>180</v>
      </c>
      <c r="D167" s="63">
        <v>189</v>
      </c>
      <c r="E167" s="62">
        <f t="shared" si="12"/>
        <v>-500000</v>
      </c>
      <c r="F167" s="62">
        <f>0+J167</f>
        <v>-500000</v>
      </c>
      <c r="G167" s="60" t="s">
        <v>94</v>
      </c>
      <c r="H167" s="60" t="s">
        <v>94</v>
      </c>
      <c r="I167" s="60" t="s">
        <v>94</v>
      </c>
      <c r="J167" s="61">
        <v>-500000</v>
      </c>
      <c r="K167" s="61"/>
      <c r="L167" s="60" t="s">
        <v>94</v>
      </c>
      <c r="M167" s="61"/>
    </row>
    <row r="168" spans="1:13" ht="15">
      <c r="A168" s="72" t="s">
        <v>100</v>
      </c>
      <c r="B168" s="71">
        <v>3020</v>
      </c>
      <c r="C168" s="63">
        <v>180</v>
      </c>
      <c r="D168" s="63">
        <v>189</v>
      </c>
      <c r="E168" s="62">
        <f t="shared" si="12"/>
        <v>-5500000</v>
      </c>
      <c r="F168" s="62">
        <f>0+J168</f>
        <v>-5500000</v>
      </c>
      <c r="G168" s="60" t="s">
        <v>94</v>
      </c>
      <c r="H168" s="60" t="s">
        <v>94</v>
      </c>
      <c r="I168" s="60" t="s">
        <v>94</v>
      </c>
      <c r="J168" s="61">
        <v>-5500000</v>
      </c>
      <c r="K168" s="61"/>
      <c r="L168" s="60" t="s">
        <v>94</v>
      </c>
      <c r="M168" s="61"/>
    </row>
    <row r="169" spans="1:13" ht="15">
      <c r="A169" s="72" t="s">
        <v>99</v>
      </c>
      <c r="B169" s="71">
        <v>3030</v>
      </c>
      <c r="C169" s="64">
        <v>180</v>
      </c>
      <c r="D169" s="63">
        <v>189</v>
      </c>
      <c r="E169" s="62">
        <f t="shared" si="12"/>
        <v>0</v>
      </c>
      <c r="F169" s="62">
        <f>0+J169</f>
        <v>0</v>
      </c>
      <c r="G169" s="60" t="s">
        <v>94</v>
      </c>
      <c r="H169" s="60" t="s">
        <v>94</v>
      </c>
      <c r="I169" s="60" t="s">
        <v>94</v>
      </c>
      <c r="J169" s="61">
        <v>0</v>
      </c>
      <c r="K169" s="61">
        <v>0</v>
      </c>
      <c r="L169" s="60" t="s">
        <v>94</v>
      </c>
      <c r="M169" s="61">
        <v>0</v>
      </c>
    </row>
    <row r="170" spans="1:13" ht="15">
      <c r="A170" s="72" t="s">
        <v>98</v>
      </c>
      <c r="B170" s="71">
        <v>3040</v>
      </c>
      <c r="C170" s="64">
        <v>130</v>
      </c>
      <c r="D170" s="63">
        <v>131</v>
      </c>
      <c r="E170" s="62">
        <f t="shared" si="12"/>
        <v>0</v>
      </c>
      <c r="F170" s="62">
        <f>0+J170</f>
        <v>0</v>
      </c>
      <c r="G170" s="60" t="s">
        <v>94</v>
      </c>
      <c r="H170" s="60" t="s">
        <v>94</v>
      </c>
      <c r="I170" s="60" t="s">
        <v>94</v>
      </c>
      <c r="J170" s="61">
        <v>0</v>
      </c>
      <c r="K170" s="61">
        <v>0</v>
      </c>
      <c r="L170" s="60" t="s">
        <v>94</v>
      </c>
      <c r="M170" s="61">
        <v>0</v>
      </c>
    </row>
    <row r="171" spans="1:13" ht="15">
      <c r="A171" s="70" t="s">
        <v>97</v>
      </c>
      <c r="B171" s="69">
        <v>4000</v>
      </c>
      <c r="C171" s="64" t="s">
        <v>94</v>
      </c>
      <c r="D171" s="63" t="s">
        <v>94</v>
      </c>
      <c r="E171" s="68">
        <f t="shared" si="12"/>
        <v>881377.65</v>
      </c>
      <c r="F171" s="68">
        <f>0+H171+I171+J171</f>
        <v>881377.65</v>
      </c>
      <c r="G171" s="67" t="s">
        <v>94</v>
      </c>
      <c r="H171" s="68">
        <f>0+H172</f>
        <v>881377.65</v>
      </c>
      <c r="I171" s="68">
        <f>0+I172</f>
        <v>0</v>
      </c>
      <c r="J171" s="68">
        <f>0+J172</f>
        <v>0</v>
      </c>
      <c r="K171" s="68">
        <f>0+K172</f>
        <v>0</v>
      </c>
      <c r="L171" s="67" t="s">
        <v>94</v>
      </c>
      <c r="M171" s="67">
        <f>0+M172</f>
        <v>0</v>
      </c>
    </row>
    <row r="172" spans="1:13" ht="30">
      <c r="A172" s="66" t="s">
        <v>96</v>
      </c>
      <c r="B172" s="65">
        <v>4010</v>
      </c>
      <c r="C172" s="64">
        <v>610</v>
      </c>
      <c r="D172" s="63" t="s">
        <v>94</v>
      </c>
      <c r="E172" s="62">
        <f t="shared" si="12"/>
        <v>881377.65</v>
      </c>
      <c r="F172" s="62">
        <f>0+H172+I172+J172</f>
        <v>881377.65</v>
      </c>
      <c r="G172" s="60" t="s">
        <v>94</v>
      </c>
      <c r="H172" s="61">
        <v>881377.65</v>
      </c>
      <c r="I172" s="61"/>
      <c r="J172" s="61"/>
      <c r="K172" s="61"/>
      <c r="L172" s="60" t="s">
        <v>94</v>
      </c>
      <c r="M172" s="60"/>
    </row>
    <row r="173" spans="1:13" ht="30">
      <c r="A173" s="66" t="s">
        <v>95</v>
      </c>
      <c r="B173" s="65">
        <v>7000</v>
      </c>
      <c r="C173" s="64" t="s">
        <v>94</v>
      </c>
      <c r="D173" s="63" t="s">
        <v>94</v>
      </c>
      <c r="E173" s="62">
        <f>0+F173</f>
        <v>0</v>
      </c>
      <c r="F173" s="61"/>
      <c r="G173" s="60" t="s">
        <v>94</v>
      </c>
      <c r="H173" s="60" t="s">
        <v>94</v>
      </c>
      <c r="I173" s="60" t="s">
        <v>94</v>
      </c>
      <c r="J173" s="60" t="s">
        <v>94</v>
      </c>
      <c r="K173" s="60" t="s">
        <v>94</v>
      </c>
      <c r="L173" s="60" t="s">
        <v>94</v>
      </c>
      <c r="M173" s="60" t="s">
        <v>94</v>
      </c>
    </row>
    <row r="174" spans="1:13" s="53" customFormat="1" ht="15">
      <c r="A174" s="59"/>
      <c r="B174" s="58"/>
      <c r="C174" s="57"/>
      <c r="D174" s="57"/>
      <c r="E174" s="56"/>
      <c r="F174" s="56"/>
      <c r="G174" s="54"/>
      <c r="H174" s="54"/>
      <c r="I174" s="54"/>
      <c r="J174" s="54"/>
      <c r="K174" s="55"/>
      <c r="L174" s="54"/>
      <c r="M174" s="54"/>
    </row>
    <row r="175" ht="15"/>
    <row r="176" spans="1:13" ht="15">
      <c r="A176" s="324" t="s">
        <v>93</v>
      </c>
      <c r="B176" s="324"/>
      <c r="C176" s="324"/>
      <c r="D176" s="324"/>
      <c r="E176" s="324"/>
      <c r="F176" s="324"/>
      <c r="G176" s="324"/>
      <c r="I176" s="4" t="s">
        <v>91</v>
      </c>
      <c r="L176" s="309"/>
      <c r="M176" s="309"/>
    </row>
    <row r="177" spans="4:13" ht="15">
      <c r="D177" s="4"/>
      <c r="E177" s="49"/>
      <c r="F177" s="49"/>
      <c r="I177" s="42" t="s">
        <v>79</v>
      </c>
      <c r="L177" s="310" t="s">
        <v>90</v>
      </c>
      <c r="M177" s="310"/>
    </row>
    <row r="178" spans="1:13" ht="15">
      <c r="A178" s="324"/>
      <c r="B178" s="324"/>
      <c r="C178" s="324"/>
      <c r="D178" s="324"/>
      <c r="E178" s="324"/>
      <c r="F178" s="324"/>
      <c r="G178" s="324"/>
      <c r="H178" s="324"/>
      <c r="I178" s="44" t="s">
        <v>91</v>
      </c>
      <c r="L178" s="309"/>
      <c r="M178" s="309"/>
    </row>
    <row r="179" spans="4:13" ht="15">
      <c r="D179" s="4"/>
      <c r="E179" s="49"/>
      <c r="F179" s="49"/>
      <c r="I179" s="44" t="s">
        <v>79</v>
      </c>
      <c r="L179" s="308" t="s">
        <v>90</v>
      </c>
      <c r="M179" s="308"/>
    </row>
    <row r="180" spans="1:13" ht="15">
      <c r="A180" s="324"/>
      <c r="B180" s="324"/>
      <c r="C180" s="324"/>
      <c r="D180" s="324"/>
      <c r="E180" s="324"/>
      <c r="F180" s="324"/>
      <c r="G180" s="324"/>
      <c r="H180" s="324"/>
      <c r="I180" s="44" t="s">
        <v>91</v>
      </c>
      <c r="L180" s="309"/>
      <c r="M180" s="309"/>
    </row>
    <row r="181" spans="4:13" ht="15">
      <c r="D181" s="4"/>
      <c r="E181" s="49"/>
      <c r="F181" s="49"/>
      <c r="I181" s="44" t="s">
        <v>79</v>
      </c>
      <c r="L181" s="308" t="s">
        <v>90</v>
      </c>
      <c r="M181" s="308"/>
    </row>
    <row r="182" spans="1:13" ht="15">
      <c r="A182" s="52" t="s">
        <v>92</v>
      </c>
      <c r="D182" s="4"/>
      <c r="E182" s="49"/>
      <c r="F182" s="49"/>
      <c r="I182" s="44" t="s">
        <v>91</v>
      </c>
      <c r="L182" s="309"/>
      <c r="M182" s="309"/>
    </row>
    <row r="183" spans="1:13" ht="15">
      <c r="A183" s="51"/>
      <c r="B183" s="50"/>
      <c r="D183" s="4"/>
      <c r="E183" s="49"/>
      <c r="F183" s="49"/>
      <c r="I183" s="44" t="s">
        <v>79</v>
      </c>
      <c r="L183" s="308" t="s">
        <v>90</v>
      </c>
      <c r="M183" s="308"/>
    </row>
    <row r="184" spans="1:2" ht="15">
      <c r="A184" s="48"/>
      <c r="B184" s="47"/>
    </row>
    <row r="363" ht="15"/>
    <row r="364" ht="15"/>
    <row r="365" ht="15"/>
    <row r="366" ht="15"/>
    <row r="367" ht="15"/>
    <row r="368" ht="15"/>
  </sheetData>
  <sheetProtection/>
  <mergeCells count="27">
    <mergeCell ref="A180:H180"/>
    <mergeCell ref="M5:M7"/>
    <mergeCell ref="L5:L7"/>
    <mergeCell ref="F5:F7"/>
    <mergeCell ref="A178:H178"/>
    <mergeCell ref="A176:G176"/>
    <mergeCell ref="H6:H7"/>
    <mergeCell ref="I6:I7"/>
    <mergeCell ref="D4:D7"/>
    <mergeCell ref="G4:K4"/>
    <mergeCell ref="J6:K6"/>
    <mergeCell ref="E4:E7"/>
    <mergeCell ref="G5:K5"/>
    <mergeCell ref="A2:M2"/>
    <mergeCell ref="A4:A7"/>
    <mergeCell ref="G6:G7"/>
    <mergeCell ref="C4:C7"/>
    <mergeCell ref="B4:B7"/>
    <mergeCell ref="J3:K3"/>
    <mergeCell ref="L183:M183"/>
    <mergeCell ref="L176:M176"/>
    <mergeCell ref="L177:M177"/>
    <mergeCell ref="L178:M178"/>
    <mergeCell ref="L179:M179"/>
    <mergeCell ref="L180:M180"/>
    <mergeCell ref="L181:M181"/>
    <mergeCell ref="L182:M182"/>
  </mergeCells>
  <printOptions/>
  <pageMargins left="0" right="0" top="0" bottom="0" header="0.31496062992125984" footer="0.31496062992125984"/>
  <pageSetup fitToHeight="2" fitToWidth="0" horizontalDpi="600" verticalDpi="600" orientation="portrait" paperSize="9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4"/>
  <sheetViews>
    <sheetView zoomScale="85" zoomScaleNormal="85" zoomScalePageLayoutView="0" workbookViewId="0" topLeftCell="A1">
      <pane ySplit="7" topLeftCell="A8" activePane="bottomLeft" state="frozen"/>
      <selection pane="topLeft" activeCell="C1" sqref="C1"/>
      <selection pane="bottomLeft" activeCell="A1" sqref="A1"/>
    </sheetView>
  </sheetViews>
  <sheetFormatPr defaultColWidth="9.140625" defaultRowHeight="15"/>
  <cols>
    <col min="1" max="1" width="58.140625" style="4" customWidth="1"/>
    <col min="2" max="2" width="8.140625" style="46" customWidth="1"/>
    <col min="3" max="3" width="13.421875" style="4" customWidth="1"/>
    <col min="4" max="4" width="10.57421875" style="5" customWidth="1"/>
    <col min="5" max="6" width="17.28125" style="45" customWidth="1"/>
    <col min="7" max="7" width="17.28125" style="4" customWidth="1"/>
    <col min="8" max="8" width="22.00390625" style="4" customWidth="1"/>
    <col min="9" max="13" width="17.421875" style="4" customWidth="1"/>
    <col min="14" max="16384" width="9.140625" style="4" customWidth="1"/>
  </cols>
  <sheetData>
    <row r="1" spans="1:13" ht="6" customHeight="1">
      <c r="A1" s="114"/>
      <c r="B1" s="126"/>
      <c r="C1" s="125"/>
      <c r="D1" s="114"/>
      <c r="E1" s="124"/>
      <c r="F1" s="124"/>
      <c r="G1" s="114"/>
      <c r="H1" s="123"/>
      <c r="I1" s="123"/>
      <c r="J1" s="122"/>
      <c r="K1" s="122"/>
      <c r="L1" s="122"/>
      <c r="M1" s="121"/>
    </row>
    <row r="2" spans="1:13" ht="15" customHeight="1">
      <c r="A2" s="319" t="s">
        <v>269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15">
      <c r="A3" s="119"/>
      <c r="B3" s="120"/>
      <c r="C3" s="119"/>
      <c r="D3" s="119"/>
      <c r="E3" s="118"/>
      <c r="F3" s="118"/>
      <c r="G3" s="117"/>
      <c r="H3" s="116"/>
      <c r="I3" s="116"/>
      <c r="J3" s="323"/>
      <c r="K3" s="323"/>
      <c r="L3" s="115"/>
      <c r="M3" s="114"/>
    </row>
    <row r="4" spans="1:13" ht="15" customHeight="1">
      <c r="A4" s="320" t="s">
        <v>263</v>
      </c>
      <c r="B4" s="320" t="s">
        <v>262</v>
      </c>
      <c r="C4" s="320" t="s">
        <v>261</v>
      </c>
      <c r="D4" s="330" t="s">
        <v>260</v>
      </c>
      <c r="E4" s="313" t="s">
        <v>259</v>
      </c>
      <c r="F4" s="113"/>
      <c r="G4" s="317" t="s">
        <v>258</v>
      </c>
      <c r="H4" s="317"/>
      <c r="I4" s="317"/>
      <c r="J4" s="317"/>
      <c r="K4" s="317"/>
      <c r="L4" s="112"/>
      <c r="M4" s="111"/>
    </row>
    <row r="5" spans="1:13" ht="15" customHeight="1">
      <c r="A5" s="320"/>
      <c r="B5" s="320"/>
      <c r="C5" s="320"/>
      <c r="D5" s="331"/>
      <c r="E5" s="314"/>
      <c r="F5" s="313" t="s">
        <v>257</v>
      </c>
      <c r="G5" s="316" t="s">
        <v>256</v>
      </c>
      <c r="H5" s="317"/>
      <c r="I5" s="317"/>
      <c r="J5" s="317"/>
      <c r="K5" s="318"/>
      <c r="L5" s="325" t="s">
        <v>255</v>
      </c>
      <c r="M5" s="325" t="s">
        <v>254</v>
      </c>
    </row>
    <row r="6" spans="1:13" ht="105.75" customHeight="1">
      <c r="A6" s="320"/>
      <c r="B6" s="320"/>
      <c r="C6" s="320"/>
      <c r="D6" s="331"/>
      <c r="E6" s="314"/>
      <c r="F6" s="314"/>
      <c r="G6" s="321" t="s">
        <v>253</v>
      </c>
      <c r="H6" s="328" t="s">
        <v>252</v>
      </c>
      <c r="I6" s="328" t="s">
        <v>251</v>
      </c>
      <c r="J6" s="311" t="s">
        <v>250</v>
      </c>
      <c r="K6" s="312"/>
      <c r="L6" s="326"/>
      <c r="M6" s="326"/>
    </row>
    <row r="7" spans="1:13" ht="18.75" customHeight="1">
      <c r="A7" s="320"/>
      <c r="B7" s="320"/>
      <c r="C7" s="320"/>
      <c r="D7" s="332"/>
      <c r="E7" s="315"/>
      <c r="F7" s="315"/>
      <c r="G7" s="322"/>
      <c r="H7" s="329"/>
      <c r="I7" s="329"/>
      <c r="J7" s="110" t="s">
        <v>249</v>
      </c>
      <c r="K7" s="110" t="s">
        <v>248</v>
      </c>
      <c r="L7" s="327"/>
      <c r="M7" s="327"/>
    </row>
    <row r="8" spans="1:13" ht="15">
      <c r="A8" s="127">
        <v>1</v>
      </c>
      <c r="B8" s="127">
        <v>2</v>
      </c>
      <c r="C8" s="127">
        <v>3</v>
      </c>
      <c r="D8" s="127">
        <v>4</v>
      </c>
      <c r="E8" s="127">
        <v>5</v>
      </c>
      <c r="F8" s="127">
        <v>6</v>
      </c>
      <c r="G8" s="127">
        <v>7</v>
      </c>
      <c r="H8" s="127">
        <v>8</v>
      </c>
      <c r="I8" s="127">
        <v>9</v>
      </c>
      <c r="J8" s="127">
        <v>10</v>
      </c>
      <c r="K8" s="127">
        <v>11</v>
      </c>
      <c r="L8" s="127">
        <v>12</v>
      </c>
      <c r="M8" s="127">
        <v>13</v>
      </c>
    </row>
    <row r="9" spans="1:13" ht="30">
      <c r="A9" s="109" t="s">
        <v>247</v>
      </c>
      <c r="B9" s="105" t="s">
        <v>246</v>
      </c>
      <c r="C9" s="127" t="s">
        <v>94</v>
      </c>
      <c r="D9" s="127" t="s">
        <v>94</v>
      </c>
      <c r="E9" s="104">
        <f>0+F9+L9+M9</f>
        <v>0</v>
      </c>
      <c r="F9" s="103">
        <f>0+G9+H9+I9+J9</f>
        <v>0</v>
      </c>
      <c r="G9" s="137">
        <v>0</v>
      </c>
      <c r="H9" s="136">
        <v>0</v>
      </c>
      <c r="I9" s="136">
        <v>0</v>
      </c>
      <c r="J9" s="136">
        <v>0</v>
      </c>
      <c r="K9" s="136">
        <v>0</v>
      </c>
      <c r="L9" s="135">
        <v>0</v>
      </c>
      <c r="M9" s="135">
        <v>0</v>
      </c>
    </row>
    <row r="10" spans="1:13" ht="30">
      <c r="A10" s="66" t="s">
        <v>245</v>
      </c>
      <c r="B10" s="105" t="s">
        <v>244</v>
      </c>
      <c r="C10" s="82" t="s">
        <v>94</v>
      </c>
      <c r="D10" s="82" t="s">
        <v>94</v>
      </c>
      <c r="E10" s="104">
        <f>0+ROUND(F10+L10+M10,2)</f>
        <v>0</v>
      </c>
      <c r="F10" s="103">
        <f>0+ROUND(G10+H10+I10+J10,2)</f>
        <v>0</v>
      </c>
      <c r="G10" s="62">
        <f>0+ROUND(G9+G11-G58+G56,2)</f>
        <v>0</v>
      </c>
      <c r="H10" s="62">
        <f>0+ROUND(H9+H11-H58+H56-H171,2)</f>
        <v>0</v>
      </c>
      <c r="I10" s="62">
        <f>0+ROUND(I9+I11-I58-I171,2)</f>
        <v>0</v>
      </c>
      <c r="J10" s="62">
        <f>0+ROUND(J9+J11-J58+J56+J166,2)</f>
        <v>0</v>
      </c>
      <c r="K10" s="62">
        <f>0+ROUND(K9+K11-K58+K56+K166,2)</f>
        <v>0</v>
      </c>
      <c r="L10" s="62">
        <f>0+ROUND(L9+L11-L58,2)</f>
        <v>0</v>
      </c>
      <c r="M10" s="62">
        <f>0+ROUND(M9+M11-M58+M166,2)</f>
        <v>0</v>
      </c>
    </row>
    <row r="11" spans="1:13" ht="15">
      <c r="A11" s="70" t="s">
        <v>243</v>
      </c>
      <c r="B11" s="89" t="s">
        <v>242</v>
      </c>
      <c r="C11" s="102" t="s">
        <v>241</v>
      </c>
      <c r="D11" s="74" t="s">
        <v>94</v>
      </c>
      <c r="E11" s="101">
        <f>0+F11+L11+M11</f>
        <v>218737258.42</v>
      </c>
      <c r="F11" s="100">
        <f>0+G11+H11+I11+J11</f>
        <v>218737258.42</v>
      </c>
      <c r="G11" s="68">
        <f>0+G18</f>
        <v>183029258.42</v>
      </c>
      <c r="H11" s="68">
        <f>0+H18+H31</f>
        <v>0</v>
      </c>
      <c r="I11" s="68">
        <f>0+I31</f>
        <v>0</v>
      </c>
      <c r="J11" s="68">
        <f>0+J12+J18+J26+J31+J45+J47</f>
        <v>35708000</v>
      </c>
      <c r="K11" s="68">
        <f>0+K31</f>
        <v>0</v>
      </c>
      <c r="L11" s="68">
        <f>0+L18</f>
        <v>0</v>
      </c>
      <c r="M11" s="68">
        <f>0+M12+M18+M31</f>
        <v>0</v>
      </c>
    </row>
    <row r="12" spans="1:13" ht="35.25" customHeight="1">
      <c r="A12" s="84" t="s">
        <v>240</v>
      </c>
      <c r="B12" s="89">
        <v>1100</v>
      </c>
      <c r="C12" s="98">
        <v>120</v>
      </c>
      <c r="D12" s="63" t="s">
        <v>94</v>
      </c>
      <c r="E12" s="62">
        <f>0+E13+E14+E15+E16+E17</f>
        <v>17810000</v>
      </c>
      <c r="F12" s="62">
        <f>0+F13+F14+F15+F16+F17</f>
        <v>17810000</v>
      </c>
      <c r="G12" s="99" t="s">
        <v>94</v>
      </c>
      <c r="H12" s="95" t="s">
        <v>94</v>
      </c>
      <c r="I12" s="95" t="s">
        <v>94</v>
      </c>
      <c r="J12" s="62">
        <f>0+J13+J14+J15+J16+J17</f>
        <v>17810000</v>
      </c>
      <c r="K12" s="95" t="s">
        <v>94</v>
      </c>
      <c r="L12" s="95" t="s">
        <v>94</v>
      </c>
      <c r="M12" s="62">
        <f>0+M14+M15+M16+M17</f>
        <v>0</v>
      </c>
    </row>
    <row r="13" spans="1:13" ht="30">
      <c r="A13" s="79" t="s">
        <v>238</v>
      </c>
      <c r="B13" s="89" t="s">
        <v>237</v>
      </c>
      <c r="C13" s="98">
        <v>120</v>
      </c>
      <c r="D13" s="63">
        <v>121</v>
      </c>
      <c r="E13" s="62">
        <f>0+F13</f>
        <v>4000000</v>
      </c>
      <c r="F13" s="62">
        <f>0+J13</f>
        <v>4000000</v>
      </c>
      <c r="G13" s="60" t="s">
        <v>94</v>
      </c>
      <c r="H13" s="60" t="s">
        <v>94</v>
      </c>
      <c r="I13" s="60" t="s">
        <v>94</v>
      </c>
      <c r="J13" s="128">
        <v>4000000</v>
      </c>
      <c r="K13" s="60" t="s">
        <v>94</v>
      </c>
      <c r="L13" s="60" t="s">
        <v>94</v>
      </c>
      <c r="M13" s="60" t="s">
        <v>94</v>
      </c>
    </row>
    <row r="14" spans="1:13" ht="30">
      <c r="A14" s="79" t="s">
        <v>236</v>
      </c>
      <c r="B14" s="89" t="s">
        <v>235</v>
      </c>
      <c r="C14" s="98">
        <v>120</v>
      </c>
      <c r="D14" s="63">
        <v>123</v>
      </c>
      <c r="E14" s="62">
        <f>0+F14+M14</f>
        <v>0</v>
      </c>
      <c r="F14" s="62">
        <f>0+J14</f>
        <v>0</v>
      </c>
      <c r="G14" s="60" t="s">
        <v>94</v>
      </c>
      <c r="H14" s="60" t="s">
        <v>94</v>
      </c>
      <c r="I14" s="60" t="s">
        <v>94</v>
      </c>
      <c r="J14" s="128">
        <v>0</v>
      </c>
      <c r="K14" s="60" t="s">
        <v>94</v>
      </c>
      <c r="L14" s="60" t="s">
        <v>94</v>
      </c>
      <c r="M14" s="128">
        <v>0</v>
      </c>
    </row>
    <row r="15" spans="1:13" ht="30">
      <c r="A15" s="79" t="s">
        <v>268</v>
      </c>
      <c r="B15" s="89">
        <v>1130</v>
      </c>
      <c r="C15" s="98">
        <v>120</v>
      </c>
      <c r="D15" s="63">
        <v>124</v>
      </c>
      <c r="E15" s="62">
        <f>0+F15+M15</f>
        <v>0</v>
      </c>
      <c r="F15" s="62">
        <f>0+J15</f>
        <v>0</v>
      </c>
      <c r="G15" s="60" t="s">
        <v>94</v>
      </c>
      <c r="H15" s="60" t="s">
        <v>94</v>
      </c>
      <c r="I15" s="60" t="s">
        <v>94</v>
      </c>
      <c r="J15" s="128">
        <v>0</v>
      </c>
      <c r="K15" s="60" t="s">
        <v>94</v>
      </c>
      <c r="L15" s="60" t="s">
        <v>94</v>
      </c>
      <c r="M15" s="128">
        <v>0</v>
      </c>
    </row>
    <row r="16" spans="1:13" ht="45">
      <c r="A16" s="79" t="s">
        <v>233</v>
      </c>
      <c r="B16" s="89">
        <v>1140</v>
      </c>
      <c r="C16" s="98">
        <v>120</v>
      </c>
      <c r="D16" s="63">
        <v>128</v>
      </c>
      <c r="E16" s="62">
        <f>0+F16+M16</f>
        <v>0</v>
      </c>
      <c r="F16" s="62">
        <f>0+J16</f>
        <v>0</v>
      </c>
      <c r="G16" s="60" t="s">
        <v>94</v>
      </c>
      <c r="H16" s="60" t="s">
        <v>94</v>
      </c>
      <c r="I16" s="60" t="s">
        <v>94</v>
      </c>
      <c r="J16" s="128">
        <v>0</v>
      </c>
      <c r="K16" s="60" t="s">
        <v>94</v>
      </c>
      <c r="L16" s="60" t="s">
        <v>94</v>
      </c>
      <c r="M16" s="128">
        <v>0</v>
      </c>
    </row>
    <row r="17" spans="1:13" ht="15">
      <c r="A17" s="79" t="s">
        <v>232</v>
      </c>
      <c r="B17" s="89">
        <v>1150</v>
      </c>
      <c r="C17" s="98">
        <v>120</v>
      </c>
      <c r="D17" s="63">
        <v>129</v>
      </c>
      <c r="E17" s="62">
        <f>0+F17+M17</f>
        <v>13810000</v>
      </c>
      <c r="F17" s="62">
        <f>0+J17</f>
        <v>13810000</v>
      </c>
      <c r="G17" s="60" t="s">
        <v>94</v>
      </c>
      <c r="H17" s="60" t="s">
        <v>94</v>
      </c>
      <c r="I17" s="60" t="s">
        <v>94</v>
      </c>
      <c r="J17" s="128">
        <v>13810000</v>
      </c>
      <c r="K17" s="60" t="s">
        <v>94</v>
      </c>
      <c r="L17" s="60" t="s">
        <v>94</v>
      </c>
      <c r="M17" s="128">
        <v>0</v>
      </c>
    </row>
    <row r="18" spans="1:13" s="53" customFormat="1" ht="30">
      <c r="A18" s="84" t="s">
        <v>231</v>
      </c>
      <c r="B18" s="89" t="s">
        <v>230</v>
      </c>
      <c r="C18" s="98">
        <v>130</v>
      </c>
      <c r="D18" s="63" t="s">
        <v>94</v>
      </c>
      <c r="E18" s="62">
        <f>0+F18+L18+M18</f>
        <v>198427258.42</v>
      </c>
      <c r="F18" s="62">
        <f>0+G18+H18+J18</f>
        <v>198427258.42</v>
      </c>
      <c r="G18" s="62">
        <f>0+G19+G23+G25</f>
        <v>183029258.42</v>
      </c>
      <c r="H18" s="95">
        <f>0+H23</f>
        <v>0</v>
      </c>
      <c r="I18" s="95" t="s">
        <v>94</v>
      </c>
      <c r="J18" s="62">
        <f>0+J20+J23+J24+J25</f>
        <v>15398000</v>
      </c>
      <c r="K18" s="95" t="s">
        <v>94</v>
      </c>
      <c r="L18" s="62">
        <f>0+L20+L23+L24+L25</f>
        <v>0</v>
      </c>
      <c r="M18" s="62">
        <f>0+M20</f>
        <v>0</v>
      </c>
    </row>
    <row r="19" spans="1:13" ht="75">
      <c r="A19" s="79" t="s">
        <v>229</v>
      </c>
      <c r="B19" s="89">
        <v>1210</v>
      </c>
      <c r="C19" s="98">
        <v>130</v>
      </c>
      <c r="D19" s="63">
        <v>131</v>
      </c>
      <c r="E19" s="62">
        <f>0+F19</f>
        <v>183029258.42</v>
      </c>
      <c r="F19" s="62">
        <f>0+G19</f>
        <v>183029258.42</v>
      </c>
      <c r="G19" s="128">
        <v>183029258.42</v>
      </c>
      <c r="H19" s="60" t="s">
        <v>94</v>
      </c>
      <c r="I19" s="60" t="s">
        <v>94</v>
      </c>
      <c r="J19" s="60" t="s">
        <v>94</v>
      </c>
      <c r="K19" s="60" t="s">
        <v>94</v>
      </c>
      <c r="L19" s="60" t="s">
        <v>94</v>
      </c>
      <c r="M19" s="60" t="s">
        <v>94</v>
      </c>
    </row>
    <row r="20" spans="1:13" ht="30">
      <c r="A20" s="79" t="s">
        <v>228</v>
      </c>
      <c r="B20" s="89">
        <v>1230</v>
      </c>
      <c r="C20" s="98">
        <v>130</v>
      </c>
      <c r="D20" s="63">
        <v>131</v>
      </c>
      <c r="E20" s="62">
        <f>0+F20+L20+M20</f>
        <v>14084000</v>
      </c>
      <c r="F20" s="62">
        <f>0+J20</f>
        <v>14084000</v>
      </c>
      <c r="G20" s="95" t="s">
        <v>94</v>
      </c>
      <c r="H20" s="95" t="s">
        <v>94</v>
      </c>
      <c r="I20" s="95" t="s">
        <v>94</v>
      </c>
      <c r="J20" s="62">
        <f>0+J21+J22</f>
        <v>14084000</v>
      </c>
      <c r="K20" s="95" t="s">
        <v>94</v>
      </c>
      <c r="L20" s="62">
        <f>0+L21+L22</f>
        <v>0</v>
      </c>
      <c r="M20" s="62">
        <f>0+M21+M22</f>
        <v>0</v>
      </c>
    </row>
    <row r="21" spans="1:13" ht="30">
      <c r="A21" s="78" t="s">
        <v>227</v>
      </c>
      <c r="B21" s="89" t="s">
        <v>226</v>
      </c>
      <c r="C21" s="98">
        <v>130</v>
      </c>
      <c r="D21" s="63">
        <v>131</v>
      </c>
      <c r="E21" s="62">
        <f>0+F21+L21+M21</f>
        <v>14084000</v>
      </c>
      <c r="F21" s="62">
        <f>0+J21</f>
        <v>14084000</v>
      </c>
      <c r="G21" s="60" t="s">
        <v>94</v>
      </c>
      <c r="H21" s="60" t="s">
        <v>94</v>
      </c>
      <c r="I21" s="60" t="s">
        <v>94</v>
      </c>
      <c r="J21" s="128">
        <v>14084000</v>
      </c>
      <c r="K21" s="60" t="s">
        <v>94</v>
      </c>
      <c r="L21" s="128">
        <v>0</v>
      </c>
      <c r="M21" s="128">
        <v>0</v>
      </c>
    </row>
    <row r="22" spans="1:13" ht="30">
      <c r="A22" s="78" t="s">
        <v>225</v>
      </c>
      <c r="B22" s="89" t="s">
        <v>224</v>
      </c>
      <c r="C22" s="98">
        <v>130</v>
      </c>
      <c r="D22" s="63">
        <v>131</v>
      </c>
      <c r="E22" s="62">
        <f>0+F22+L22+M22</f>
        <v>0</v>
      </c>
      <c r="F22" s="62">
        <f>0+J22</f>
        <v>0</v>
      </c>
      <c r="G22" s="60" t="s">
        <v>94</v>
      </c>
      <c r="H22" s="60" t="s">
        <v>94</v>
      </c>
      <c r="I22" s="60" t="s">
        <v>94</v>
      </c>
      <c r="J22" s="128">
        <v>0</v>
      </c>
      <c r="K22" s="60" t="s">
        <v>94</v>
      </c>
      <c r="L22" s="128">
        <v>0</v>
      </c>
      <c r="M22" s="128">
        <v>0</v>
      </c>
    </row>
    <row r="23" spans="1:13" ht="15">
      <c r="A23" s="79" t="s">
        <v>223</v>
      </c>
      <c r="B23" s="89" t="s">
        <v>222</v>
      </c>
      <c r="C23" s="98">
        <v>130</v>
      </c>
      <c r="D23" s="63">
        <v>134</v>
      </c>
      <c r="E23" s="62">
        <f>0+F23+L23</f>
        <v>1314000</v>
      </c>
      <c r="F23" s="62">
        <f>0+G23+H23+J23</f>
        <v>1314000</v>
      </c>
      <c r="G23" s="130"/>
      <c r="H23" s="130"/>
      <c r="I23" s="60" t="s">
        <v>94</v>
      </c>
      <c r="J23" s="128">
        <v>1314000</v>
      </c>
      <c r="K23" s="60" t="s">
        <v>94</v>
      </c>
      <c r="L23" s="128">
        <v>0</v>
      </c>
      <c r="M23" s="60" t="s">
        <v>94</v>
      </c>
    </row>
    <row r="24" spans="1:13" ht="15">
      <c r="A24" s="79" t="s">
        <v>221</v>
      </c>
      <c r="B24" s="89">
        <v>1250</v>
      </c>
      <c r="C24" s="63">
        <v>130</v>
      </c>
      <c r="D24" s="63">
        <v>135</v>
      </c>
      <c r="E24" s="62">
        <f>0+F24+L24</f>
        <v>0</v>
      </c>
      <c r="F24" s="62">
        <f>0+J24</f>
        <v>0</v>
      </c>
      <c r="G24" s="60" t="s">
        <v>94</v>
      </c>
      <c r="H24" s="60" t="s">
        <v>94</v>
      </c>
      <c r="I24" s="60" t="s">
        <v>94</v>
      </c>
      <c r="J24" s="128">
        <v>0</v>
      </c>
      <c r="K24" s="60" t="s">
        <v>94</v>
      </c>
      <c r="L24" s="128">
        <v>0</v>
      </c>
      <c r="M24" s="60" t="s">
        <v>94</v>
      </c>
    </row>
    <row r="25" spans="1:13" ht="30">
      <c r="A25" s="79" t="s">
        <v>220</v>
      </c>
      <c r="B25" s="89">
        <v>1260</v>
      </c>
      <c r="C25" s="63">
        <v>130</v>
      </c>
      <c r="D25" s="63">
        <v>139</v>
      </c>
      <c r="E25" s="62">
        <f>0+F25+L25</f>
        <v>0</v>
      </c>
      <c r="F25" s="62">
        <f>0+G25+J25</f>
        <v>0</v>
      </c>
      <c r="G25" s="130"/>
      <c r="H25" s="60" t="s">
        <v>94</v>
      </c>
      <c r="I25" s="60" t="s">
        <v>94</v>
      </c>
      <c r="J25" s="128">
        <v>0</v>
      </c>
      <c r="K25" s="60" t="s">
        <v>94</v>
      </c>
      <c r="L25" s="128">
        <v>0</v>
      </c>
      <c r="M25" s="60" t="s">
        <v>94</v>
      </c>
    </row>
    <row r="26" spans="1:13" ht="30">
      <c r="A26" s="84" t="s">
        <v>219</v>
      </c>
      <c r="B26" s="89">
        <v>1300</v>
      </c>
      <c r="C26" s="63">
        <v>140</v>
      </c>
      <c r="D26" s="63" t="s">
        <v>94</v>
      </c>
      <c r="E26" s="62">
        <f>0+F26</f>
        <v>1000000</v>
      </c>
      <c r="F26" s="62">
        <f>0+J26</f>
        <v>1000000</v>
      </c>
      <c r="G26" s="95" t="s">
        <v>94</v>
      </c>
      <c r="H26" s="95" t="s">
        <v>94</v>
      </c>
      <c r="I26" s="95" t="s">
        <v>94</v>
      </c>
      <c r="J26" s="62">
        <f>0+J27+J28+J29+J30</f>
        <v>1000000</v>
      </c>
      <c r="K26" s="95" t="s">
        <v>94</v>
      </c>
      <c r="L26" s="95" t="s">
        <v>94</v>
      </c>
      <c r="M26" s="95" t="s">
        <v>94</v>
      </c>
    </row>
    <row r="27" spans="1:13" ht="45">
      <c r="A27" s="79" t="s">
        <v>218</v>
      </c>
      <c r="B27" s="89">
        <v>1301</v>
      </c>
      <c r="C27" s="63">
        <v>140</v>
      </c>
      <c r="D27" s="63">
        <v>141</v>
      </c>
      <c r="E27" s="62">
        <f>0+F27</f>
        <v>1000000</v>
      </c>
      <c r="F27" s="62">
        <f>0+J27</f>
        <v>1000000</v>
      </c>
      <c r="G27" s="60" t="s">
        <v>94</v>
      </c>
      <c r="H27" s="60" t="s">
        <v>94</v>
      </c>
      <c r="I27" s="60" t="s">
        <v>94</v>
      </c>
      <c r="J27" s="128">
        <v>1000000</v>
      </c>
      <c r="K27" s="60" t="s">
        <v>94</v>
      </c>
      <c r="L27" s="60" t="s">
        <v>94</v>
      </c>
      <c r="M27" s="60" t="s">
        <v>94</v>
      </c>
    </row>
    <row r="28" spans="1:13" ht="15">
      <c r="A28" s="79" t="s">
        <v>217</v>
      </c>
      <c r="B28" s="89">
        <v>1302</v>
      </c>
      <c r="C28" s="63">
        <v>140</v>
      </c>
      <c r="D28" s="63">
        <v>143</v>
      </c>
      <c r="E28" s="62">
        <f>0+F28</f>
        <v>0</v>
      </c>
      <c r="F28" s="62">
        <f>0+J28</f>
        <v>0</v>
      </c>
      <c r="G28" s="60" t="s">
        <v>94</v>
      </c>
      <c r="H28" s="60" t="s">
        <v>94</v>
      </c>
      <c r="I28" s="60" t="s">
        <v>94</v>
      </c>
      <c r="J28" s="128">
        <v>0</v>
      </c>
      <c r="K28" s="60" t="s">
        <v>94</v>
      </c>
      <c r="L28" s="60" t="s">
        <v>94</v>
      </c>
      <c r="M28" s="60" t="s">
        <v>94</v>
      </c>
    </row>
    <row r="29" spans="1:13" ht="30">
      <c r="A29" s="79" t="s">
        <v>216</v>
      </c>
      <c r="B29" s="89">
        <v>1303</v>
      </c>
      <c r="C29" s="63">
        <v>140</v>
      </c>
      <c r="D29" s="63">
        <v>144</v>
      </c>
      <c r="E29" s="62">
        <f>0+F29</f>
        <v>0</v>
      </c>
      <c r="F29" s="62">
        <f>0+J29</f>
        <v>0</v>
      </c>
      <c r="G29" s="60" t="s">
        <v>94</v>
      </c>
      <c r="H29" s="60" t="s">
        <v>94</v>
      </c>
      <c r="I29" s="60" t="s">
        <v>94</v>
      </c>
      <c r="J29" s="128">
        <v>0</v>
      </c>
      <c r="K29" s="60" t="s">
        <v>94</v>
      </c>
      <c r="L29" s="60" t="s">
        <v>94</v>
      </c>
      <c r="M29" s="60" t="s">
        <v>94</v>
      </c>
    </row>
    <row r="30" spans="1:13" ht="30">
      <c r="A30" s="79" t="s">
        <v>215</v>
      </c>
      <c r="B30" s="89">
        <v>1304</v>
      </c>
      <c r="C30" s="63">
        <v>140</v>
      </c>
      <c r="D30" s="63">
        <v>145</v>
      </c>
      <c r="E30" s="62">
        <f>0+F30</f>
        <v>0</v>
      </c>
      <c r="F30" s="62">
        <f>0+J30</f>
        <v>0</v>
      </c>
      <c r="G30" s="60" t="s">
        <v>94</v>
      </c>
      <c r="H30" s="60" t="s">
        <v>94</v>
      </c>
      <c r="I30" s="60" t="s">
        <v>94</v>
      </c>
      <c r="J30" s="128">
        <v>0</v>
      </c>
      <c r="K30" s="60" t="s">
        <v>94</v>
      </c>
      <c r="L30" s="60" t="s">
        <v>94</v>
      </c>
      <c r="M30" s="60" t="s">
        <v>94</v>
      </c>
    </row>
    <row r="31" spans="1:13" ht="15">
      <c r="A31" s="84" t="s">
        <v>214</v>
      </c>
      <c r="B31" s="89" t="s">
        <v>213</v>
      </c>
      <c r="C31" s="63">
        <v>150</v>
      </c>
      <c r="D31" s="63" t="s">
        <v>94</v>
      </c>
      <c r="E31" s="62">
        <f>0+F31+M31</f>
        <v>1500000</v>
      </c>
      <c r="F31" s="62">
        <f>0+H31+I31+J31</f>
        <v>1500000</v>
      </c>
      <c r="G31" s="95" t="s">
        <v>94</v>
      </c>
      <c r="H31" s="95">
        <f>H32</f>
        <v>0</v>
      </c>
      <c r="I31" s="95">
        <f>I35</f>
        <v>0</v>
      </c>
      <c r="J31" s="62">
        <f>0+J36+J41+J42+J43+J44</f>
        <v>1500000</v>
      </c>
      <c r="K31" s="62">
        <f>0+K36</f>
        <v>0</v>
      </c>
      <c r="L31" s="95" t="s">
        <v>94</v>
      </c>
      <c r="M31" s="62">
        <f>0+M43</f>
        <v>0</v>
      </c>
    </row>
    <row r="32" spans="1:13" ht="30">
      <c r="A32" s="79" t="s">
        <v>212</v>
      </c>
      <c r="B32" s="89">
        <v>1410</v>
      </c>
      <c r="C32" s="63">
        <v>150</v>
      </c>
      <c r="D32" s="63">
        <v>152</v>
      </c>
      <c r="E32" s="62">
        <f>F32</f>
        <v>0</v>
      </c>
      <c r="F32" s="62">
        <f>H32</f>
        <v>0</v>
      </c>
      <c r="G32" s="77" t="s">
        <v>94</v>
      </c>
      <c r="H32" s="95">
        <f>0+H33+H34</f>
        <v>0</v>
      </c>
      <c r="I32" s="77" t="s">
        <v>94</v>
      </c>
      <c r="J32" s="77" t="s">
        <v>94</v>
      </c>
      <c r="K32" s="77" t="s">
        <v>94</v>
      </c>
      <c r="L32" s="77" t="s">
        <v>94</v>
      </c>
      <c r="M32" s="77" t="s">
        <v>94</v>
      </c>
    </row>
    <row r="33" spans="1:13" ht="30">
      <c r="A33" s="88" t="s">
        <v>211</v>
      </c>
      <c r="B33" s="89">
        <v>14101</v>
      </c>
      <c r="C33" s="85">
        <v>150</v>
      </c>
      <c r="D33" s="85">
        <v>152</v>
      </c>
      <c r="E33" s="62">
        <f>F33</f>
        <v>0</v>
      </c>
      <c r="F33" s="62">
        <f>H33</f>
        <v>0</v>
      </c>
      <c r="G33" s="134" t="s">
        <v>94</v>
      </c>
      <c r="H33" s="133"/>
      <c r="I33" s="134" t="s">
        <v>94</v>
      </c>
      <c r="J33" s="134" t="s">
        <v>94</v>
      </c>
      <c r="K33" s="134" t="s">
        <v>94</v>
      </c>
      <c r="L33" s="134" t="s">
        <v>94</v>
      </c>
      <c r="M33" s="134" t="s">
        <v>94</v>
      </c>
    </row>
    <row r="34" spans="1:13" ht="15">
      <c r="A34" s="97" t="s">
        <v>210</v>
      </c>
      <c r="B34" s="89">
        <v>14102</v>
      </c>
      <c r="C34" s="85">
        <v>150</v>
      </c>
      <c r="D34" s="85">
        <v>162</v>
      </c>
      <c r="E34" s="62">
        <f>F34</f>
        <v>0</v>
      </c>
      <c r="F34" s="62">
        <f>H34</f>
        <v>0</v>
      </c>
      <c r="G34" s="134" t="s">
        <v>94</v>
      </c>
      <c r="H34" s="133"/>
      <c r="I34" s="134" t="s">
        <v>94</v>
      </c>
      <c r="J34" s="134" t="s">
        <v>94</v>
      </c>
      <c r="K34" s="134" t="s">
        <v>94</v>
      </c>
      <c r="L34" s="134" t="s">
        <v>94</v>
      </c>
      <c r="M34" s="134" t="s">
        <v>94</v>
      </c>
    </row>
    <row r="35" spans="1:13" ht="30">
      <c r="A35" s="79" t="s">
        <v>209</v>
      </c>
      <c r="B35" s="89">
        <v>1420</v>
      </c>
      <c r="C35" s="63">
        <v>150</v>
      </c>
      <c r="D35" s="63">
        <v>162</v>
      </c>
      <c r="E35" s="62">
        <f>F35</f>
        <v>0</v>
      </c>
      <c r="F35" s="62">
        <f>I35</f>
        <v>0</v>
      </c>
      <c r="G35" s="60" t="s">
        <v>94</v>
      </c>
      <c r="H35" s="60" t="s">
        <v>94</v>
      </c>
      <c r="I35" s="133">
        <v>0</v>
      </c>
      <c r="J35" s="60" t="s">
        <v>94</v>
      </c>
      <c r="K35" s="60" t="s">
        <v>94</v>
      </c>
      <c r="L35" s="60" t="s">
        <v>94</v>
      </c>
      <c r="M35" s="60" t="s">
        <v>94</v>
      </c>
    </row>
    <row r="36" spans="1:13" ht="60">
      <c r="A36" s="79" t="s">
        <v>208</v>
      </c>
      <c r="B36" s="89">
        <v>1430</v>
      </c>
      <c r="C36" s="63">
        <v>150</v>
      </c>
      <c r="D36" s="63">
        <v>152</v>
      </c>
      <c r="E36" s="62">
        <f aca="true" t="shared" si="0" ref="E36:E42">0+F36</f>
        <v>1500000</v>
      </c>
      <c r="F36" s="62">
        <f aca="true" t="shared" si="1" ref="F36:F55">0+J36</f>
        <v>1500000</v>
      </c>
      <c r="G36" s="77" t="s">
        <v>94</v>
      </c>
      <c r="H36" s="77" t="s">
        <v>94</v>
      </c>
      <c r="I36" s="77" t="s">
        <v>94</v>
      </c>
      <c r="J36" s="62">
        <f>0+J37+J38</f>
        <v>1500000</v>
      </c>
      <c r="K36" s="62">
        <f>0+K38</f>
        <v>0</v>
      </c>
      <c r="L36" s="77" t="s">
        <v>94</v>
      </c>
      <c r="M36" s="77" t="s">
        <v>94</v>
      </c>
    </row>
    <row r="37" spans="1:13" ht="45">
      <c r="A37" s="78" t="s">
        <v>207</v>
      </c>
      <c r="B37" s="89">
        <v>1431</v>
      </c>
      <c r="C37" s="63">
        <v>150</v>
      </c>
      <c r="D37" s="63">
        <v>152</v>
      </c>
      <c r="E37" s="62">
        <f t="shared" si="0"/>
        <v>0</v>
      </c>
      <c r="F37" s="62">
        <f t="shared" si="1"/>
        <v>0</v>
      </c>
      <c r="G37" s="60" t="s">
        <v>94</v>
      </c>
      <c r="H37" s="60" t="s">
        <v>94</v>
      </c>
      <c r="I37" s="60" t="s">
        <v>94</v>
      </c>
      <c r="J37" s="128">
        <v>0</v>
      </c>
      <c r="K37" s="60" t="s">
        <v>94</v>
      </c>
      <c r="L37" s="60" t="s">
        <v>94</v>
      </c>
      <c r="M37" s="60" t="s">
        <v>94</v>
      </c>
    </row>
    <row r="38" spans="1:13" ht="15">
      <c r="A38" s="78" t="s">
        <v>206</v>
      </c>
      <c r="B38" s="89">
        <v>1432</v>
      </c>
      <c r="C38" s="63">
        <v>150</v>
      </c>
      <c r="D38" s="63">
        <v>152</v>
      </c>
      <c r="E38" s="62">
        <f t="shared" si="0"/>
        <v>1500000</v>
      </c>
      <c r="F38" s="62">
        <f t="shared" si="1"/>
        <v>1500000</v>
      </c>
      <c r="G38" s="95" t="s">
        <v>94</v>
      </c>
      <c r="H38" s="95" t="s">
        <v>94</v>
      </c>
      <c r="I38" s="95" t="s">
        <v>94</v>
      </c>
      <c r="J38" s="62">
        <f>0+J39+J40</f>
        <v>1500000</v>
      </c>
      <c r="K38" s="62">
        <f>0+K39</f>
        <v>0</v>
      </c>
      <c r="L38" s="95" t="s">
        <v>94</v>
      </c>
      <c r="M38" s="95" t="s">
        <v>94</v>
      </c>
    </row>
    <row r="39" spans="1:13" ht="30">
      <c r="A39" s="78" t="s">
        <v>205</v>
      </c>
      <c r="B39" s="89">
        <v>14321</v>
      </c>
      <c r="C39" s="63">
        <v>150</v>
      </c>
      <c r="D39" s="63">
        <v>152</v>
      </c>
      <c r="E39" s="62">
        <f t="shared" si="0"/>
        <v>1500000</v>
      </c>
      <c r="F39" s="62">
        <f t="shared" si="1"/>
        <v>1500000</v>
      </c>
      <c r="G39" s="60" t="s">
        <v>94</v>
      </c>
      <c r="H39" s="60" t="s">
        <v>94</v>
      </c>
      <c r="I39" s="60" t="s">
        <v>94</v>
      </c>
      <c r="J39" s="128">
        <v>1500000</v>
      </c>
      <c r="K39" s="128">
        <v>0</v>
      </c>
      <c r="L39" s="60" t="s">
        <v>94</v>
      </c>
      <c r="M39" s="60" t="s">
        <v>94</v>
      </c>
    </row>
    <row r="40" spans="1:13" ht="15">
      <c r="A40" s="78" t="s">
        <v>204</v>
      </c>
      <c r="B40" s="89">
        <v>14322</v>
      </c>
      <c r="C40" s="63">
        <v>150</v>
      </c>
      <c r="D40" s="63">
        <v>152</v>
      </c>
      <c r="E40" s="62">
        <f t="shared" si="0"/>
        <v>0</v>
      </c>
      <c r="F40" s="62">
        <f t="shared" si="1"/>
        <v>0</v>
      </c>
      <c r="G40" s="60" t="s">
        <v>94</v>
      </c>
      <c r="H40" s="60" t="s">
        <v>94</v>
      </c>
      <c r="I40" s="60" t="s">
        <v>94</v>
      </c>
      <c r="J40" s="128">
        <v>0</v>
      </c>
      <c r="K40" s="60" t="s">
        <v>94</v>
      </c>
      <c r="L40" s="60" t="s">
        <v>94</v>
      </c>
      <c r="M40" s="60" t="s">
        <v>94</v>
      </c>
    </row>
    <row r="41" spans="1:13" ht="60">
      <c r="A41" s="79" t="s">
        <v>203</v>
      </c>
      <c r="B41" s="89">
        <v>1440</v>
      </c>
      <c r="C41" s="63">
        <v>150</v>
      </c>
      <c r="D41" s="63">
        <v>155</v>
      </c>
      <c r="E41" s="62">
        <f t="shared" si="0"/>
        <v>0</v>
      </c>
      <c r="F41" s="62">
        <f t="shared" si="1"/>
        <v>0</v>
      </c>
      <c r="G41" s="60" t="s">
        <v>94</v>
      </c>
      <c r="H41" s="60" t="s">
        <v>94</v>
      </c>
      <c r="I41" s="60" t="s">
        <v>94</v>
      </c>
      <c r="J41" s="128">
        <v>0</v>
      </c>
      <c r="K41" s="60" t="s">
        <v>94</v>
      </c>
      <c r="L41" s="60" t="s">
        <v>94</v>
      </c>
      <c r="M41" s="60" t="s">
        <v>94</v>
      </c>
    </row>
    <row r="42" spans="1:13" ht="45">
      <c r="A42" s="79" t="s">
        <v>202</v>
      </c>
      <c r="B42" s="89">
        <v>1450</v>
      </c>
      <c r="C42" s="63">
        <v>150</v>
      </c>
      <c r="D42" s="63">
        <v>156</v>
      </c>
      <c r="E42" s="62">
        <f t="shared" si="0"/>
        <v>0</v>
      </c>
      <c r="F42" s="62">
        <f t="shared" si="1"/>
        <v>0</v>
      </c>
      <c r="G42" s="60" t="s">
        <v>94</v>
      </c>
      <c r="H42" s="60" t="s">
        <v>94</v>
      </c>
      <c r="I42" s="60" t="s">
        <v>94</v>
      </c>
      <c r="J42" s="128"/>
      <c r="K42" s="60" t="s">
        <v>94</v>
      </c>
      <c r="L42" s="60" t="s">
        <v>94</v>
      </c>
      <c r="M42" s="60" t="s">
        <v>94</v>
      </c>
    </row>
    <row r="43" spans="1:13" ht="30">
      <c r="A43" s="79" t="s">
        <v>201</v>
      </c>
      <c r="B43" s="89">
        <v>1460</v>
      </c>
      <c r="C43" s="63">
        <v>150</v>
      </c>
      <c r="D43" s="63">
        <v>157</v>
      </c>
      <c r="E43" s="62">
        <f>0+F43+M43</f>
        <v>0</v>
      </c>
      <c r="F43" s="62">
        <f t="shared" si="1"/>
        <v>0</v>
      </c>
      <c r="G43" s="60" t="s">
        <v>94</v>
      </c>
      <c r="H43" s="60" t="s">
        <v>94</v>
      </c>
      <c r="I43" s="60" t="s">
        <v>94</v>
      </c>
      <c r="J43" s="128"/>
      <c r="K43" s="60" t="s">
        <v>94</v>
      </c>
      <c r="L43" s="60" t="s">
        <v>94</v>
      </c>
      <c r="M43" s="128"/>
    </row>
    <row r="44" spans="1:13" s="83" customFormat="1" ht="30">
      <c r="A44" s="79" t="s">
        <v>200</v>
      </c>
      <c r="B44" s="89">
        <v>1470</v>
      </c>
      <c r="C44" s="63">
        <v>150</v>
      </c>
      <c r="D44" s="63">
        <v>158</v>
      </c>
      <c r="E44" s="62">
        <f aca="true" t="shared" si="2" ref="E44:E57">0+F44</f>
        <v>0</v>
      </c>
      <c r="F44" s="62">
        <f t="shared" si="1"/>
        <v>0</v>
      </c>
      <c r="G44" s="94" t="s">
        <v>94</v>
      </c>
      <c r="H44" s="60" t="s">
        <v>94</v>
      </c>
      <c r="I44" s="60" t="s">
        <v>94</v>
      </c>
      <c r="J44" s="128"/>
      <c r="K44" s="60" t="s">
        <v>94</v>
      </c>
      <c r="L44" s="60" t="s">
        <v>94</v>
      </c>
      <c r="M44" s="60" t="s">
        <v>94</v>
      </c>
    </row>
    <row r="45" spans="1:13" s="93" customFormat="1" ht="15">
      <c r="A45" s="84" t="s">
        <v>199</v>
      </c>
      <c r="B45" s="89" t="s">
        <v>198</v>
      </c>
      <c r="C45" s="63">
        <v>180</v>
      </c>
      <c r="D45" s="63" t="s">
        <v>94</v>
      </c>
      <c r="E45" s="62">
        <f t="shared" si="2"/>
        <v>0</v>
      </c>
      <c r="F45" s="62">
        <f t="shared" si="1"/>
        <v>0</v>
      </c>
      <c r="G45" s="62" t="s">
        <v>94</v>
      </c>
      <c r="H45" s="62" t="s">
        <v>94</v>
      </c>
      <c r="I45" s="62" t="s">
        <v>94</v>
      </c>
      <c r="J45" s="62">
        <f>0+J46</f>
        <v>0</v>
      </c>
      <c r="K45" s="62" t="s">
        <v>94</v>
      </c>
      <c r="L45" s="62" t="s">
        <v>94</v>
      </c>
      <c r="M45" s="62" t="s">
        <v>94</v>
      </c>
    </row>
    <row r="46" spans="1:13" ht="15">
      <c r="A46" s="79" t="s">
        <v>197</v>
      </c>
      <c r="B46" s="89" t="s">
        <v>196</v>
      </c>
      <c r="C46" s="63">
        <v>180</v>
      </c>
      <c r="D46" s="63">
        <v>189</v>
      </c>
      <c r="E46" s="62">
        <f t="shared" si="2"/>
        <v>0</v>
      </c>
      <c r="F46" s="62">
        <f t="shared" si="1"/>
        <v>0</v>
      </c>
      <c r="G46" s="60" t="s">
        <v>94</v>
      </c>
      <c r="H46" s="60" t="s">
        <v>94</v>
      </c>
      <c r="I46" s="60" t="s">
        <v>94</v>
      </c>
      <c r="J46" s="128">
        <v>0</v>
      </c>
      <c r="K46" s="60" t="s">
        <v>94</v>
      </c>
      <c r="L46" s="60" t="s">
        <v>94</v>
      </c>
      <c r="M46" s="130">
        <v>0</v>
      </c>
    </row>
    <row r="47" spans="1:13" ht="15">
      <c r="A47" s="84" t="s">
        <v>195</v>
      </c>
      <c r="B47" s="89" t="s">
        <v>194</v>
      </c>
      <c r="C47" s="63">
        <v>400</v>
      </c>
      <c r="D47" s="63" t="s">
        <v>94</v>
      </c>
      <c r="E47" s="62">
        <f t="shared" si="2"/>
        <v>0</v>
      </c>
      <c r="F47" s="62">
        <f t="shared" si="1"/>
        <v>0</v>
      </c>
      <c r="G47" s="62" t="s">
        <v>94</v>
      </c>
      <c r="H47" s="62" t="s">
        <v>94</v>
      </c>
      <c r="I47" s="62" t="s">
        <v>94</v>
      </c>
      <c r="J47" s="62">
        <f>0+J48+J49+J50</f>
        <v>0</v>
      </c>
      <c r="K47" s="62" t="s">
        <v>94</v>
      </c>
      <c r="L47" s="62" t="s">
        <v>94</v>
      </c>
      <c r="M47" s="62" t="s">
        <v>94</v>
      </c>
    </row>
    <row r="48" spans="1:13" ht="30">
      <c r="A48" s="79" t="s">
        <v>193</v>
      </c>
      <c r="B48" s="89" t="s">
        <v>192</v>
      </c>
      <c r="C48" s="63">
        <v>410</v>
      </c>
      <c r="D48" s="127" t="s">
        <v>94</v>
      </c>
      <c r="E48" s="62">
        <f t="shared" si="2"/>
        <v>0</v>
      </c>
      <c r="F48" s="62">
        <f t="shared" si="1"/>
        <v>0</v>
      </c>
      <c r="G48" s="60" t="s">
        <v>94</v>
      </c>
      <c r="H48" s="60" t="s">
        <v>94</v>
      </c>
      <c r="I48" s="60" t="s">
        <v>94</v>
      </c>
      <c r="J48" s="128">
        <v>0</v>
      </c>
      <c r="K48" s="60" t="s">
        <v>94</v>
      </c>
      <c r="L48" s="60" t="s">
        <v>94</v>
      </c>
      <c r="M48" s="60" t="s">
        <v>94</v>
      </c>
    </row>
    <row r="49" spans="1:13" ht="30">
      <c r="A49" s="79" t="s">
        <v>191</v>
      </c>
      <c r="B49" s="89" t="s">
        <v>190</v>
      </c>
      <c r="C49" s="63">
        <v>420</v>
      </c>
      <c r="D49" s="127" t="s">
        <v>94</v>
      </c>
      <c r="E49" s="62">
        <f t="shared" si="2"/>
        <v>0</v>
      </c>
      <c r="F49" s="62">
        <f t="shared" si="1"/>
        <v>0</v>
      </c>
      <c r="G49" s="60" t="s">
        <v>94</v>
      </c>
      <c r="H49" s="60" t="s">
        <v>94</v>
      </c>
      <c r="I49" s="60" t="s">
        <v>94</v>
      </c>
      <c r="J49" s="128">
        <v>0</v>
      </c>
      <c r="K49" s="60" t="s">
        <v>94</v>
      </c>
      <c r="L49" s="60" t="s">
        <v>94</v>
      </c>
      <c r="M49" s="60" t="s">
        <v>94</v>
      </c>
    </row>
    <row r="50" spans="1:13" ht="30">
      <c r="A50" s="79" t="s">
        <v>189</v>
      </c>
      <c r="B50" s="89" t="s">
        <v>188</v>
      </c>
      <c r="C50" s="63">
        <v>440</v>
      </c>
      <c r="D50" s="127" t="s">
        <v>94</v>
      </c>
      <c r="E50" s="62">
        <f t="shared" si="2"/>
        <v>0</v>
      </c>
      <c r="F50" s="62">
        <f t="shared" si="1"/>
        <v>0</v>
      </c>
      <c r="G50" s="77" t="s">
        <v>94</v>
      </c>
      <c r="H50" s="77" t="s">
        <v>94</v>
      </c>
      <c r="I50" s="77" t="s">
        <v>94</v>
      </c>
      <c r="J50" s="62">
        <f>0+J51+J52+J53+J54+J55</f>
        <v>0</v>
      </c>
      <c r="K50" s="77" t="s">
        <v>94</v>
      </c>
      <c r="L50" s="77" t="s">
        <v>94</v>
      </c>
      <c r="M50" s="77" t="s">
        <v>94</v>
      </c>
    </row>
    <row r="51" spans="1:13" ht="30">
      <c r="A51" s="78" t="s">
        <v>187</v>
      </c>
      <c r="B51" s="89">
        <v>1941</v>
      </c>
      <c r="C51" s="63">
        <v>440</v>
      </c>
      <c r="D51" s="63">
        <v>131</v>
      </c>
      <c r="E51" s="62">
        <f t="shared" si="2"/>
        <v>0</v>
      </c>
      <c r="F51" s="62">
        <f t="shared" si="1"/>
        <v>0</v>
      </c>
      <c r="G51" s="60" t="s">
        <v>94</v>
      </c>
      <c r="H51" s="60" t="s">
        <v>94</v>
      </c>
      <c r="I51" s="60" t="s">
        <v>94</v>
      </c>
      <c r="J51" s="128">
        <v>0</v>
      </c>
      <c r="K51" s="60" t="s">
        <v>94</v>
      </c>
      <c r="L51" s="60" t="s">
        <v>94</v>
      </c>
      <c r="M51" s="60" t="s">
        <v>94</v>
      </c>
    </row>
    <row r="52" spans="1:13" ht="15">
      <c r="A52" s="78" t="s">
        <v>186</v>
      </c>
      <c r="B52" s="89">
        <v>1942</v>
      </c>
      <c r="C52" s="63">
        <v>440</v>
      </c>
      <c r="D52" s="63">
        <v>442</v>
      </c>
      <c r="E52" s="62">
        <f t="shared" si="2"/>
        <v>0</v>
      </c>
      <c r="F52" s="62">
        <f t="shared" si="1"/>
        <v>0</v>
      </c>
      <c r="G52" s="60" t="s">
        <v>94</v>
      </c>
      <c r="H52" s="60" t="s">
        <v>94</v>
      </c>
      <c r="I52" s="60" t="s">
        <v>94</v>
      </c>
      <c r="J52" s="128">
        <v>0</v>
      </c>
      <c r="K52" s="60" t="s">
        <v>94</v>
      </c>
      <c r="L52" s="60" t="s">
        <v>94</v>
      </c>
      <c r="M52" s="60" t="s">
        <v>94</v>
      </c>
    </row>
    <row r="53" spans="1:13" ht="30">
      <c r="A53" s="78" t="s">
        <v>185</v>
      </c>
      <c r="B53" s="89">
        <v>1943</v>
      </c>
      <c r="C53" s="63">
        <v>440</v>
      </c>
      <c r="D53" s="63">
        <v>444</v>
      </c>
      <c r="E53" s="62">
        <f t="shared" si="2"/>
        <v>0</v>
      </c>
      <c r="F53" s="62">
        <f t="shared" si="1"/>
        <v>0</v>
      </c>
      <c r="G53" s="60" t="s">
        <v>94</v>
      </c>
      <c r="H53" s="60" t="s">
        <v>94</v>
      </c>
      <c r="I53" s="60" t="s">
        <v>94</v>
      </c>
      <c r="J53" s="128">
        <v>0</v>
      </c>
      <c r="K53" s="60" t="s">
        <v>94</v>
      </c>
      <c r="L53" s="60" t="s">
        <v>94</v>
      </c>
      <c r="M53" s="60" t="s">
        <v>94</v>
      </c>
    </row>
    <row r="54" spans="1:13" ht="30">
      <c r="A54" s="78" t="s">
        <v>184</v>
      </c>
      <c r="B54" s="89">
        <v>1945</v>
      </c>
      <c r="C54" s="63">
        <v>440</v>
      </c>
      <c r="D54" s="63">
        <v>446</v>
      </c>
      <c r="E54" s="62">
        <f t="shared" si="2"/>
        <v>0</v>
      </c>
      <c r="F54" s="62">
        <f t="shared" si="1"/>
        <v>0</v>
      </c>
      <c r="G54" s="60" t="s">
        <v>94</v>
      </c>
      <c r="H54" s="60" t="s">
        <v>94</v>
      </c>
      <c r="I54" s="60" t="s">
        <v>94</v>
      </c>
      <c r="J54" s="128">
        <v>0</v>
      </c>
      <c r="K54" s="60" t="s">
        <v>94</v>
      </c>
      <c r="L54" s="60" t="s">
        <v>94</v>
      </c>
      <c r="M54" s="60" t="s">
        <v>94</v>
      </c>
    </row>
    <row r="55" spans="1:13" ht="30">
      <c r="A55" s="78" t="s">
        <v>183</v>
      </c>
      <c r="B55" s="89">
        <v>1946</v>
      </c>
      <c r="C55" s="63">
        <v>440</v>
      </c>
      <c r="D55" s="63">
        <v>449</v>
      </c>
      <c r="E55" s="62">
        <f t="shared" si="2"/>
        <v>0</v>
      </c>
      <c r="F55" s="62">
        <f t="shared" si="1"/>
        <v>0</v>
      </c>
      <c r="G55" s="60" t="s">
        <v>94</v>
      </c>
      <c r="H55" s="60" t="s">
        <v>94</v>
      </c>
      <c r="I55" s="60" t="s">
        <v>94</v>
      </c>
      <c r="J55" s="128">
        <v>0</v>
      </c>
      <c r="K55" s="60" t="s">
        <v>94</v>
      </c>
      <c r="L55" s="60" t="s">
        <v>94</v>
      </c>
      <c r="M55" s="60" t="s">
        <v>94</v>
      </c>
    </row>
    <row r="56" spans="1:13" ht="15">
      <c r="A56" s="84" t="s">
        <v>182</v>
      </c>
      <c r="B56" s="89" t="s">
        <v>181</v>
      </c>
      <c r="C56" s="82" t="s">
        <v>94</v>
      </c>
      <c r="D56" s="82" t="s">
        <v>94</v>
      </c>
      <c r="E56" s="62">
        <f t="shared" si="2"/>
        <v>0</v>
      </c>
      <c r="F56" s="62">
        <f>0+G56+H56+J56</f>
        <v>0</v>
      </c>
      <c r="G56" s="62">
        <f>0+G57</f>
        <v>0</v>
      </c>
      <c r="H56" s="62">
        <f>0+H57</f>
        <v>0</v>
      </c>
      <c r="I56" s="77" t="s">
        <v>94</v>
      </c>
      <c r="J56" s="62">
        <f>0+J57</f>
        <v>0</v>
      </c>
      <c r="K56" s="62">
        <f>0+K57</f>
        <v>0</v>
      </c>
      <c r="L56" s="77" t="s">
        <v>94</v>
      </c>
      <c r="M56" s="77" t="s">
        <v>94</v>
      </c>
    </row>
    <row r="57" spans="1:13" ht="60">
      <c r="A57" s="79" t="s">
        <v>180</v>
      </c>
      <c r="B57" s="89" t="s">
        <v>179</v>
      </c>
      <c r="C57" s="63">
        <v>510</v>
      </c>
      <c r="D57" s="63">
        <v>510</v>
      </c>
      <c r="E57" s="62">
        <f t="shared" si="2"/>
        <v>0</v>
      </c>
      <c r="F57" s="62">
        <f>0+G57+H57+J57</f>
        <v>0</v>
      </c>
      <c r="G57" s="128"/>
      <c r="H57" s="128"/>
      <c r="I57" s="60" t="s">
        <v>94</v>
      </c>
      <c r="J57" s="128"/>
      <c r="K57" s="128"/>
      <c r="L57" s="60" t="s">
        <v>94</v>
      </c>
      <c r="M57" s="60" t="s">
        <v>94</v>
      </c>
    </row>
    <row r="58" spans="1:13" ht="15">
      <c r="A58" s="70" t="s">
        <v>178</v>
      </c>
      <c r="B58" s="91" t="s">
        <v>177</v>
      </c>
      <c r="C58" s="90" t="s">
        <v>94</v>
      </c>
      <c r="D58" s="90" t="s">
        <v>94</v>
      </c>
      <c r="E58" s="68">
        <f>0+ROUND(F58+L58+M58,2)</f>
        <v>212737258.42</v>
      </c>
      <c r="F58" s="68">
        <f>0+ROUND(G58+H58+I58+J58,2)</f>
        <v>212737258.42</v>
      </c>
      <c r="G58" s="68">
        <f>0+ROUND(G59+G85+G98+G109+G111+G119,2)</f>
        <v>183029258.42</v>
      </c>
      <c r="H58" s="68">
        <f>0+ROUND(H59+H85+H98+H119,2)</f>
        <v>0</v>
      </c>
      <c r="I58" s="68">
        <f>0+ROUND(I119+I162,2)</f>
        <v>0</v>
      </c>
      <c r="J58" s="68">
        <f>0+ROUND(J59+J85+J98+J109+J111+J119,2)</f>
        <v>29708000</v>
      </c>
      <c r="K58" s="68">
        <f>0+ROUND(K59+K85+K119,2)</f>
        <v>0</v>
      </c>
      <c r="L58" s="68">
        <f>0+ROUND(L119,2)</f>
        <v>0</v>
      </c>
      <c r="M58" s="68">
        <f>0+ROUND(M59+M98+M109+M119,2)</f>
        <v>0</v>
      </c>
    </row>
    <row r="59" spans="1:13" ht="30">
      <c r="A59" s="72" t="s">
        <v>176</v>
      </c>
      <c r="B59" s="89" t="s">
        <v>175</v>
      </c>
      <c r="C59" s="63">
        <v>110</v>
      </c>
      <c r="D59" s="63" t="s">
        <v>94</v>
      </c>
      <c r="E59" s="62">
        <f>0+F59+M59</f>
        <v>75030572</v>
      </c>
      <c r="F59" s="62">
        <f aca="true" t="shared" si="3" ref="F59:F64">0+G59+H59+J59</f>
        <v>75030572</v>
      </c>
      <c r="G59" s="62">
        <f>0+G60+G63+G70+G74</f>
        <v>54169130</v>
      </c>
      <c r="H59" s="62">
        <f>0+H60+H63+H70+H74</f>
        <v>0</v>
      </c>
      <c r="I59" s="77" t="s">
        <v>94</v>
      </c>
      <c r="J59" s="62">
        <f>0+J60+J63+J70+J74</f>
        <v>20861442</v>
      </c>
      <c r="K59" s="62">
        <f>0+K60+K63+K70+K74</f>
        <v>0</v>
      </c>
      <c r="L59" s="77">
        <f>0+L70</f>
        <v>0</v>
      </c>
      <c r="M59" s="62">
        <f>0+M60+M63+M70+M74</f>
        <v>0</v>
      </c>
    </row>
    <row r="60" spans="1:13" ht="30">
      <c r="A60" s="79" t="s">
        <v>174</v>
      </c>
      <c r="B60" s="89" t="s">
        <v>173</v>
      </c>
      <c r="C60" s="63">
        <v>111</v>
      </c>
      <c r="D60" s="82" t="s">
        <v>94</v>
      </c>
      <c r="E60" s="62">
        <f>0+F60+M60</f>
        <v>57634555</v>
      </c>
      <c r="F60" s="62">
        <f t="shared" si="3"/>
        <v>57634555</v>
      </c>
      <c r="G60" s="62">
        <f>0+G61+G62</f>
        <v>41604555</v>
      </c>
      <c r="H60" s="62">
        <f>0+H61+H62</f>
        <v>0</v>
      </c>
      <c r="I60" s="77" t="s">
        <v>94</v>
      </c>
      <c r="J60" s="62">
        <f>0+J61+J62</f>
        <v>16030000</v>
      </c>
      <c r="K60" s="62">
        <f>0+K61+K62</f>
        <v>0</v>
      </c>
      <c r="L60" s="77" t="s">
        <v>94</v>
      </c>
      <c r="M60" s="62">
        <f>0+M61</f>
        <v>0</v>
      </c>
    </row>
    <row r="61" spans="1:13" ht="30">
      <c r="A61" s="78" t="s">
        <v>172</v>
      </c>
      <c r="B61" s="89" t="s">
        <v>171</v>
      </c>
      <c r="C61" s="63">
        <v>111</v>
      </c>
      <c r="D61" s="63">
        <v>211</v>
      </c>
      <c r="E61" s="62">
        <f>0+F61+M61</f>
        <v>57504555</v>
      </c>
      <c r="F61" s="62">
        <f t="shared" si="3"/>
        <v>57504555</v>
      </c>
      <c r="G61" s="128">
        <v>41504555</v>
      </c>
      <c r="H61" s="128">
        <v>0</v>
      </c>
      <c r="I61" s="60" t="s">
        <v>94</v>
      </c>
      <c r="J61" s="128">
        <v>16000000</v>
      </c>
      <c r="K61" s="128">
        <v>0</v>
      </c>
      <c r="L61" s="60" t="s">
        <v>94</v>
      </c>
      <c r="M61" s="128">
        <v>0</v>
      </c>
    </row>
    <row r="62" spans="1:13" ht="30">
      <c r="A62" s="78" t="s">
        <v>134</v>
      </c>
      <c r="B62" s="89">
        <v>2112</v>
      </c>
      <c r="C62" s="63">
        <v>111</v>
      </c>
      <c r="D62" s="63">
        <v>266</v>
      </c>
      <c r="E62" s="62">
        <f>0+F62</f>
        <v>130000</v>
      </c>
      <c r="F62" s="62">
        <f t="shared" si="3"/>
        <v>130000</v>
      </c>
      <c r="G62" s="128">
        <v>100000</v>
      </c>
      <c r="H62" s="128">
        <v>0</v>
      </c>
      <c r="I62" s="60" t="s">
        <v>94</v>
      </c>
      <c r="J62" s="128">
        <v>30000</v>
      </c>
      <c r="K62" s="128">
        <v>0</v>
      </c>
      <c r="L62" s="60" t="s">
        <v>94</v>
      </c>
      <c r="M62" s="60" t="s">
        <v>94</v>
      </c>
    </row>
    <row r="63" spans="1:13" ht="30">
      <c r="A63" s="79" t="s">
        <v>170</v>
      </c>
      <c r="B63" s="89" t="s">
        <v>169</v>
      </c>
      <c r="C63" s="63">
        <v>112</v>
      </c>
      <c r="D63" s="82" t="s">
        <v>94</v>
      </c>
      <c r="E63" s="62">
        <f>0+F63+M63</f>
        <v>0</v>
      </c>
      <c r="F63" s="62">
        <f t="shared" si="3"/>
        <v>0</v>
      </c>
      <c r="G63" s="62">
        <f>0+G64+G65+G67+G68+G69</f>
        <v>0</v>
      </c>
      <c r="H63" s="62">
        <f>0+H64+H67+H68+H69</f>
        <v>0</v>
      </c>
      <c r="I63" s="77" t="s">
        <v>94</v>
      </c>
      <c r="J63" s="62">
        <f>0+J64+J65+J66+J67+J68+J69</f>
        <v>0</v>
      </c>
      <c r="K63" s="62">
        <f>0+K69</f>
        <v>0</v>
      </c>
      <c r="L63" s="77" t="s">
        <v>94</v>
      </c>
      <c r="M63" s="62">
        <f>0+M64</f>
        <v>0</v>
      </c>
    </row>
    <row r="64" spans="1:13" ht="15">
      <c r="A64" s="78" t="s">
        <v>168</v>
      </c>
      <c r="B64" s="89">
        <v>2121</v>
      </c>
      <c r="C64" s="63">
        <v>112</v>
      </c>
      <c r="D64" s="82">
        <v>212</v>
      </c>
      <c r="E64" s="62">
        <f>0+F64+M64</f>
        <v>0</v>
      </c>
      <c r="F64" s="62">
        <f t="shared" si="3"/>
        <v>0</v>
      </c>
      <c r="G64" s="128">
        <v>0</v>
      </c>
      <c r="H64" s="128">
        <v>0</v>
      </c>
      <c r="I64" s="60" t="s">
        <v>94</v>
      </c>
      <c r="J64" s="128">
        <v>0</v>
      </c>
      <c r="K64" s="60" t="s">
        <v>94</v>
      </c>
      <c r="L64" s="60" t="s">
        <v>94</v>
      </c>
      <c r="M64" s="128">
        <v>0</v>
      </c>
    </row>
    <row r="65" spans="1:13" ht="30">
      <c r="A65" s="78" t="s">
        <v>167</v>
      </c>
      <c r="B65" s="89">
        <v>2122</v>
      </c>
      <c r="C65" s="63">
        <v>112</v>
      </c>
      <c r="D65" s="82">
        <v>214</v>
      </c>
      <c r="E65" s="62">
        <f>0+F65</f>
        <v>0</v>
      </c>
      <c r="F65" s="62">
        <f>0+G65+J65</f>
        <v>0</v>
      </c>
      <c r="G65" s="128">
        <v>0</v>
      </c>
      <c r="H65" s="60" t="s">
        <v>94</v>
      </c>
      <c r="I65" s="60" t="s">
        <v>94</v>
      </c>
      <c r="J65" s="128">
        <v>0</v>
      </c>
      <c r="K65" s="60" t="s">
        <v>94</v>
      </c>
      <c r="L65" s="60" t="s">
        <v>94</v>
      </c>
      <c r="M65" s="60" t="s">
        <v>94</v>
      </c>
    </row>
    <row r="66" spans="1:13" ht="15">
      <c r="A66" s="78" t="s">
        <v>129</v>
      </c>
      <c r="B66" s="89">
        <v>2123</v>
      </c>
      <c r="C66" s="63">
        <v>112</v>
      </c>
      <c r="D66" s="82">
        <v>221</v>
      </c>
      <c r="E66" s="62">
        <f>0+F66</f>
        <v>0</v>
      </c>
      <c r="F66" s="62">
        <f>0+J66</f>
        <v>0</v>
      </c>
      <c r="G66" s="60" t="s">
        <v>94</v>
      </c>
      <c r="H66" s="60" t="s">
        <v>94</v>
      </c>
      <c r="I66" s="60" t="s">
        <v>94</v>
      </c>
      <c r="J66" s="128">
        <v>0</v>
      </c>
      <c r="K66" s="60" t="s">
        <v>94</v>
      </c>
      <c r="L66" s="60" t="s">
        <v>94</v>
      </c>
      <c r="M66" s="60" t="s">
        <v>94</v>
      </c>
    </row>
    <row r="67" spans="1:13" ht="15">
      <c r="A67" s="78" t="s">
        <v>128</v>
      </c>
      <c r="B67" s="89">
        <v>2124</v>
      </c>
      <c r="C67" s="63">
        <v>112</v>
      </c>
      <c r="D67" s="82">
        <v>222</v>
      </c>
      <c r="E67" s="62">
        <f>0+F67</f>
        <v>0</v>
      </c>
      <c r="F67" s="62">
        <f>0+G67+H67+J67</f>
        <v>0</v>
      </c>
      <c r="G67" s="128">
        <v>0</v>
      </c>
      <c r="H67" s="128">
        <v>0</v>
      </c>
      <c r="I67" s="60" t="s">
        <v>94</v>
      </c>
      <c r="J67" s="128">
        <v>0</v>
      </c>
      <c r="K67" s="60" t="s">
        <v>94</v>
      </c>
      <c r="L67" s="60" t="s">
        <v>94</v>
      </c>
      <c r="M67" s="60" t="s">
        <v>94</v>
      </c>
    </row>
    <row r="68" spans="1:13" ht="15">
      <c r="A68" s="78" t="s">
        <v>125</v>
      </c>
      <c r="B68" s="89">
        <v>2125</v>
      </c>
      <c r="C68" s="63">
        <v>112</v>
      </c>
      <c r="D68" s="82">
        <v>226</v>
      </c>
      <c r="E68" s="62">
        <f>0+F68</f>
        <v>0</v>
      </c>
      <c r="F68" s="62">
        <f>0+G68+H68+J68</f>
        <v>0</v>
      </c>
      <c r="G68" s="128">
        <v>0</v>
      </c>
      <c r="H68" s="128">
        <v>0</v>
      </c>
      <c r="I68" s="60" t="s">
        <v>94</v>
      </c>
      <c r="J68" s="128">
        <v>0</v>
      </c>
      <c r="K68" s="60" t="s">
        <v>94</v>
      </c>
      <c r="L68" s="60" t="s">
        <v>94</v>
      </c>
      <c r="M68" s="60" t="s">
        <v>94</v>
      </c>
    </row>
    <row r="69" spans="1:13" ht="30">
      <c r="A69" s="78" t="s">
        <v>134</v>
      </c>
      <c r="B69" s="89">
        <v>2126</v>
      </c>
      <c r="C69" s="63">
        <v>112</v>
      </c>
      <c r="D69" s="82">
        <v>266</v>
      </c>
      <c r="E69" s="62">
        <f>0+F69</f>
        <v>0</v>
      </c>
      <c r="F69" s="62">
        <f>0+G69+H69+J69</f>
        <v>0</v>
      </c>
      <c r="G69" s="128">
        <v>0</v>
      </c>
      <c r="H69" s="128">
        <v>0</v>
      </c>
      <c r="I69" s="60" t="s">
        <v>94</v>
      </c>
      <c r="J69" s="128">
        <v>0</v>
      </c>
      <c r="K69" s="128">
        <v>0</v>
      </c>
      <c r="L69" s="60" t="s">
        <v>94</v>
      </c>
      <c r="M69" s="60" t="s">
        <v>94</v>
      </c>
    </row>
    <row r="70" spans="1:13" ht="45">
      <c r="A70" s="79" t="s">
        <v>166</v>
      </c>
      <c r="B70" s="65">
        <v>2130</v>
      </c>
      <c r="C70" s="63">
        <v>113</v>
      </c>
      <c r="D70" s="82" t="s">
        <v>94</v>
      </c>
      <c r="E70" s="62">
        <f>0+F70+L70+M70</f>
        <v>0</v>
      </c>
      <c r="F70" s="62">
        <f>0+G70+H70+J70</f>
        <v>0</v>
      </c>
      <c r="G70" s="62">
        <f>0+G71+G72</f>
        <v>0</v>
      </c>
      <c r="H70" s="62">
        <f>0+H72+H73</f>
        <v>0</v>
      </c>
      <c r="I70" s="77" t="s">
        <v>94</v>
      </c>
      <c r="J70" s="62">
        <f>0+J71+J72+J73</f>
        <v>0</v>
      </c>
      <c r="K70" s="62">
        <f>0+K71</f>
        <v>0</v>
      </c>
      <c r="L70" s="77">
        <f>0+L71</f>
        <v>0</v>
      </c>
      <c r="M70" s="62">
        <f>0+M71</f>
        <v>0</v>
      </c>
    </row>
    <row r="71" spans="1:13" ht="15">
      <c r="A71" s="78" t="s">
        <v>128</v>
      </c>
      <c r="B71" s="65">
        <v>2131</v>
      </c>
      <c r="C71" s="63">
        <v>113</v>
      </c>
      <c r="D71" s="82">
        <v>222</v>
      </c>
      <c r="E71" s="62">
        <f>0+F71+L71+M71</f>
        <v>0</v>
      </c>
      <c r="F71" s="62">
        <f>0+G71+J71</f>
        <v>0</v>
      </c>
      <c r="G71" s="128"/>
      <c r="H71" s="60" t="s">
        <v>94</v>
      </c>
      <c r="I71" s="60" t="s">
        <v>94</v>
      </c>
      <c r="J71" s="128"/>
      <c r="K71" s="128"/>
      <c r="L71" s="130"/>
      <c r="M71" s="128"/>
    </row>
    <row r="72" spans="1:13" ht="15">
      <c r="A72" s="78" t="s">
        <v>125</v>
      </c>
      <c r="B72" s="65">
        <v>2132</v>
      </c>
      <c r="C72" s="63">
        <v>113</v>
      </c>
      <c r="D72" s="82">
        <v>226</v>
      </c>
      <c r="E72" s="62">
        <f>0+F72</f>
        <v>0</v>
      </c>
      <c r="F72" s="62">
        <f>0+G72+H72+J72</f>
        <v>0</v>
      </c>
      <c r="G72" s="128"/>
      <c r="H72" s="128"/>
      <c r="I72" s="60" t="s">
        <v>94</v>
      </c>
      <c r="J72" s="128"/>
      <c r="K72" s="60" t="s">
        <v>94</v>
      </c>
      <c r="L72" s="60" t="s">
        <v>94</v>
      </c>
      <c r="M72" s="60" t="s">
        <v>94</v>
      </c>
    </row>
    <row r="73" spans="1:13" ht="60">
      <c r="A73" s="78" t="s">
        <v>165</v>
      </c>
      <c r="B73" s="65">
        <v>2133</v>
      </c>
      <c r="C73" s="63">
        <v>113</v>
      </c>
      <c r="D73" s="82">
        <v>296</v>
      </c>
      <c r="E73" s="62">
        <f>0+F73</f>
        <v>0</v>
      </c>
      <c r="F73" s="62">
        <f>0+H73+J73</f>
        <v>0</v>
      </c>
      <c r="G73" s="60" t="s">
        <v>94</v>
      </c>
      <c r="H73" s="128"/>
      <c r="I73" s="60" t="s">
        <v>94</v>
      </c>
      <c r="J73" s="128"/>
      <c r="K73" s="60" t="s">
        <v>94</v>
      </c>
      <c r="L73" s="60" t="s">
        <v>94</v>
      </c>
      <c r="M73" s="60" t="s">
        <v>94</v>
      </c>
    </row>
    <row r="74" spans="1:13" ht="60">
      <c r="A74" s="79" t="s">
        <v>136</v>
      </c>
      <c r="B74" s="65">
        <v>2140</v>
      </c>
      <c r="C74" s="63">
        <v>119</v>
      </c>
      <c r="D74" s="82" t="s">
        <v>94</v>
      </c>
      <c r="E74" s="62">
        <f>0+F74+M74</f>
        <v>17396017</v>
      </c>
      <c r="F74" s="62">
        <f>0+G74+H74+J74</f>
        <v>17396017</v>
      </c>
      <c r="G74" s="62">
        <f>0+G75+G76</f>
        <v>12564575</v>
      </c>
      <c r="H74" s="62">
        <f>0+H75+H76</f>
        <v>0</v>
      </c>
      <c r="I74" s="77" t="s">
        <v>94</v>
      </c>
      <c r="J74" s="62">
        <f>0+J75+J76</f>
        <v>4831442</v>
      </c>
      <c r="K74" s="62">
        <f>0+K75+K76</f>
        <v>0</v>
      </c>
      <c r="L74" s="77" t="s">
        <v>94</v>
      </c>
      <c r="M74" s="62">
        <f>0+M75</f>
        <v>0</v>
      </c>
    </row>
    <row r="75" spans="1:13" ht="30">
      <c r="A75" s="78" t="s">
        <v>164</v>
      </c>
      <c r="B75" s="65">
        <v>2141</v>
      </c>
      <c r="C75" s="63">
        <v>119</v>
      </c>
      <c r="D75" s="63">
        <v>213</v>
      </c>
      <c r="E75" s="62">
        <f>0+F75+M75</f>
        <v>17396017</v>
      </c>
      <c r="F75" s="62">
        <f>0+G75+H75+J75</f>
        <v>17396017</v>
      </c>
      <c r="G75" s="128">
        <v>12564575</v>
      </c>
      <c r="H75" s="128">
        <v>0</v>
      </c>
      <c r="I75" s="60" t="s">
        <v>94</v>
      </c>
      <c r="J75" s="128">
        <v>4831442</v>
      </c>
      <c r="K75" s="128">
        <v>0</v>
      </c>
      <c r="L75" s="60" t="s">
        <v>94</v>
      </c>
      <c r="M75" s="130">
        <v>0</v>
      </c>
    </row>
    <row r="76" spans="1:13" ht="15">
      <c r="A76" s="78" t="s">
        <v>163</v>
      </c>
      <c r="B76" s="65">
        <v>2142</v>
      </c>
      <c r="C76" s="63">
        <v>119</v>
      </c>
      <c r="D76" s="82" t="s">
        <v>94</v>
      </c>
      <c r="E76" s="62">
        <f aca="true" t="shared" si="4" ref="E76:E97">0+F76</f>
        <v>0</v>
      </c>
      <c r="F76" s="62">
        <f>0+G76+H76+J76</f>
        <v>0</v>
      </c>
      <c r="G76" s="132">
        <f>0+G77+G78+G79+G81</f>
        <v>0</v>
      </c>
      <c r="H76" s="132">
        <f>0+H79</f>
        <v>0</v>
      </c>
      <c r="I76" s="77" t="s">
        <v>94</v>
      </c>
      <c r="J76" s="132">
        <f>0+J77+J78+J79+J80+J81</f>
        <v>0</v>
      </c>
      <c r="K76" s="132">
        <f>0+K77+K78+K79</f>
        <v>0</v>
      </c>
      <c r="L76" s="77" t="s">
        <v>94</v>
      </c>
      <c r="M76" s="77" t="s">
        <v>94</v>
      </c>
    </row>
    <row r="77" spans="1:13" ht="15">
      <c r="A77" s="80" t="s">
        <v>125</v>
      </c>
      <c r="B77" s="65">
        <v>21421</v>
      </c>
      <c r="C77" s="63">
        <v>119</v>
      </c>
      <c r="D77" s="63">
        <v>226</v>
      </c>
      <c r="E77" s="62">
        <f t="shared" si="4"/>
        <v>0</v>
      </c>
      <c r="F77" s="62">
        <f>0+G77+J77</f>
        <v>0</v>
      </c>
      <c r="G77" s="128">
        <v>0</v>
      </c>
      <c r="H77" s="60" t="s">
        <v>94</v>
      </c>
      <c r="I77" s="60" t="s">
        <v>94</v>
      </c>
      <c r="J77" s="128">
        <v>0</v>
      </c>
      <c r="K77" s="128">
        <v>0</v>
      </c>
      <c r="L77" s="60" t="s">
        <v>94</v>
      </c>
      <c r="M77" s="60" t="s">
        <v>94</v>
      </c>
    </row>
    <row r="78" spans="1:13" ht="45">
      <c r="A78" s="80" t="s">
        <v>135</v>
      </c>
      <c r="B78" s="65">
        <v>21422</v>
      </c>
      <c r="C78" s="63">
        <v>119</v>
      </c>
      <c r="D78" s="63">
        <v>265</v>
      </c>
      <c r="E78" s="62">
        <f t="shared" si="4"/>
        <v>0</v>
      </c>
      <c r="F78" s="62">
        <f>0+G78+J78</f>
        <v>0</v>
      </c>
      <c r="G78" s="128">
        <v>0</v>
      </c>
      <c r="H78" s="60" t="s">
        <v>94</v>
      </c>
      <c r="I78" s="60" t="s">
        <v>94</v>
      </c>
      <c r="J78" s="128">
        <v>0</v>
      </c>
      <c r="K78" s="128">
        <v>0</v>
      </c>
      <c r="L78" s="60" t="s">
        <v>94</v>
      </c>
      <c r="M78" s="60" t="s">
        <v>94</v>
      </c>
    </row>
    <row r="79" spans="1:13" ht="30">
      <c r="A79" s="80" t="s">
        <v>134</v>
      </c>
      <c r="B79" s="65">
        <v>21423</v>
      </c>
      <c r="C79" s="63">
        <v>119</v>
      </c>
      <c r="D79" s="63">
        <v>266</v>
      </c>
      <c r="E79" s="62">
        <f t="shared" si="4"/>
        <v>0</v>
      </c>
      <c r="F79" s="62">
        <f>0+G79+H79+J79</f>
        <v>0</v>
      </c>
      <c r="G79" s="128">
        <v>0</v>
      </c>
      <c r="H79" s="128">
        <v>0</v>
      </c>
      <c r="I79" s="60" t="s">
        <v>94</v>
      </c>
      <c r="J79" s="128">
        <v>0</v>
      </c>
      <c r="K79" s="128">
        <v>0</v>
      </c>
      <c r="L79" s="60" t="s">
        <v>94</v>
      </c>
      <c r="M79" s="60" t="s">
        <v>94</v>
      </c>
    </row>
    <row r="80" spans="1:13" ht="15">
      <c r="A80" s="80" t="s">
        <v>103</v>
      </c>
      <c r="B80" s="65">
        <v>21424</v>
      </c>
      <c r="C80" s="63">
        <v>119</v>
      </c>
      <c r="D80" s="63">
        <v>310</v>
      </c>
      <c r="E80" s="62">
        <f t="shared" si="4"/>
        <v>0</v>
      </c>
      <c r="F80" s="62">
        <f>0+J80</f>
        <v>0</v>
      </c>
      <c r="G80" s="60" t="s">
        <v>94</v>
      </c>
      <c r="H80" s="60" t="s">
        <v>94</v>
      </c>
      <c r="I80" s="60" t="s">
        <v>94</v>
      </c>
      <c r="J80" s="128">
        <v>0</v>
      </c>
      <c r="K80" s="60" t="s">
        <v>94</v>
      </c>
      <c r="L80" s="60" t="s">
        <v>94</v>
      </c>
      <c r="M80" s="60" t="s">
        <v>94</v>
      </c>
    </row>
    <row r="81" spans="1:13" ht="30">
      <c r="A81" s="80" t="s">
        <v>120</v>
      </c>
      <c r="B81" s="65">
        <v>21425</v>
      </c>
      <c r="C81" s="63">
        <v>119</v>
      </c>
      <c r="D81" s="63">
        <v>340</v>
      </c>
      <c r="E81" s="62">
        <f t="shared" si="4"/>
        <v>0</v>
      </c>
      <c r="F81" s="62">
        <f>0+G81+J81</f>
        <v>0</v>
      </c>
      <c r="G81" s="62">
        <f>0+G82+G84</f>
        <v>0</v>
      </c>
      <c r="H81" s="77" t="s">
        <v>94</v>
      </c>
      <c r="I81" s="77" t="s">
        <v>94</v>
      </c>
      <c r="J81" s="62">
        <f>0+J82+J83+J84</f>
        <v>0</v>
      </c>
      <c r="K81" s="77" t="s">
        <v>94</v>
      </c>
      <c r="L81" s="77" t="s">
        <v>94</v>
      </c>
      <c r="M81" s="77" t="s">
        <v>94</v>
      </c>
    </row>
    <row r="82" spans="1:13" ht="45">
      <c r="A82" s="81" t="s">
        <v>119</v>
      </c>
      <c r="B82" s="65">
        <v>214251</v>
      </c>
      <c r="C82" s="63">
        <v>119</v>
      </c>
      <c r="D82" s="63">
        <v>341</v>
      </c>
      <c r="E82" s="62">
        <f t="shared" si="4"/>
        <v>0</v>
      </c>
      <c r="F82" s="62">
        <f>0+G82+J82</f>
        <v>0</v>
      </c>
      <c r="G82" s="128">
        <v>0</v>
      </c>
      <c r="H82" s="60" t="s">
        <v>94</v>
      </c>
      <c r="I82" s="60" t="s">
        <v>94</v>
      </c>
      <c r="J82" s="128">
        <v>0</v>
      </c>
      <c r="K82" s="60" t="s">
        <v>94</v>
      </c>
      <c r="L82" s="60" t="s">
        <v>94</v>
      </c>
      <c r="M82" s="60" t="s">
        <v>94</v>
      </c>
    </row>
    <row r="83" spans="1:13" ht="15">
      <c r="A83" s="81" t="s">
        <v>115</v>
      </c>
      <c r="B83" s="65">
        <v>214252</v>
      </c>
      <c r="C83" s="63">
        <v>119</v>
      </c>
      <c r="D83" s="63">
        <v>345</v>
      </c>
      <c r="E83" s="62">
        <f t="shared" si="4"/>
        <v>0</v>
      </c>
      <c r="F83" s="62">
        <f>0+J83</f>
        <v>0</v>
      </c>
      <c r="G83" s="60" t="s">
        <v>94</v>
      </c>
      <c r="H83" s="60" t="s">
        <v>94</v>
      </c>
      <c r="I83" s="60" t="s">
        <v>94</v>
      </c>
      <c r="J83" s="128">
        <v>0</v>
      </c>
      <c r="K83" s="60" t="s">
        <v>94</v>
      </c>
      <c r="L83" s="60" t="s">
        <v>94</v>
      </c>
      <c r="M83" s="60" t="s">
        <v>94</v>
      </c>
    </row>
    <row r="84" spans="1:13" ht="30">
      <c r="A84" s="81" t="s">
        <v>267</v>
      </c>
      <c r="B84" s="65">
        <v>214253</v>
      </c>
      <c r="C84" s="63">
        <v>119</v>
      </c>
      <c r="D84" s="63">
        <v>346</v>
      </c>
      <c r="E84" s="62">
        <f t="shared" si="4"/>
        <v>0</v>
      </c>
      <c r="F84" s="62">
        <f>0+G84+J84</f>
        <v>0</v>
      </c>
      <c r="G84" s="128">
        <v>0</v>
      </c>
      <c r="H84" s="60" t="s">
        <v>94</v>
      </c>
      <c r="I84" s="60" t="s">
        <v>94</v>
      </c>
      <c r="J84" s="128">
        <v>0</v>
      </c>
      <c r="K84" s="60" t="s">
        <v>94</v>
      </c>
      <c r="L84" s="60" t="s">
        <v>94</v>
      </c>
      <c r="M84" s="60" t="s">
        <v>94</v>
      </c>
    </row>
    <row r="85" spans="1:13" ht="15">
      <c r="A85" s="84" t="s">
        <v>162</v>
      </c>
      <c r="B85" s="65">
        <v>2200</v>
      </c>
      <c r="C85" s="63">
        <v>300</v>
      </c>
      <c r="D85" s="63" t="s">
        <v>94</v>
      </c>
      <c r="E85" s="62">
        <f t="shared" si="4"/>
        <v>0</v>
      </c>
      <c r="F85" s="62">
        <f>0+G85+H85+J85</f>
        <v>0</v>
      </c>
      <c r="G85" s="62">
        <f>0+G86</f>
        <v>0</v>
      </c>
      <c r="H85" s="62">
        <f>0+H86+H95</f>
        <v>0</v>
      </c>
      <c r="I85" s="77" t="s">
        <v>94</v>
      </c>
      <c r="J85" s="62">
        <f>0+J86+J95+J96+J97</f>
        <v>0</v>
      </c>
      <c r="K85" s="62">
        <f>0+K86</f>
        <v>0</v>
      </c>
      <c r="L85" s="77" t="s">
        <v>94</v>
      </c>
      <c r="M85" s="77" t="s">
        <v>94</v>
      </c>
    </row>
    <row r="86" spans="1:13" ht="45">
      <c r="A86" s="79" t="s">
        <v>161</v>
      </c>
      <c r="B86" s="65">
        <v>2210</v>
      </c>
      <c r="C86" s="63">
        <v>320</v>
      </c>
      <c r="D86" s="63" t="s">
        <v>94</v>
      </c>
      <c r="E86" s="62">
        <f t="shared" si="4"/>
        <v>0</v>
      </c>
      <c r="F86" s="62">
        <f>0+G86+H86+J86</f>
        <v>0</v>
      </c>
      <c r="G86" s="62">
        <f>0+G87+G91</f>
        <v>0</v>
      </c>
      <c r="H86" s="62">
        <f>0+H87</f>
        <v>0</v>
      </c>
      <c r="I86" s="77" t="s">
        <v>94</v>
      </c>
      <c r="J86" s="62">
        <f>0+J87+J91</f>
        <v>0</v>
      </c>
      <c r="K86" s="62">
        <f>0+K87</f>
        <v>0</v>
      </c>
      <c r="L86" s="77" t="s">
        <v>94</v>
      </c>
      <c r="M86" s="77" t="s">
        <v>94</v>
      </c>
    </row>
    <row r="87" spans="1:13" s="53" customFormat="1" ht="60">
      <c r="A87" s="78" t="s">
        <v>160</v>
      </c>
      <c r="B87" s="65">
        <v>2211</v>
      </c>
      <c r="C87" s="63">
        <v>321</v>
      </c>
      <c r="D87" s="63" t="s">
        <v>94</v>
      </c>
      <c r="E87" s="62">
        <f t="shared" si="4"/>
        <v>0</v>
      </c>
      <c r="F87" s="62">
        <f>0+G87+H87+J87</f>
        <v>0</v>
      </c>
      <c r="G87" s="62">
        <f>0+G88+G90</f>
        <v>0</v>
      </c>
      <c r="H87" s="62">
        <f>0+H88</f>
        <v>0</v>
      </c>
      <c r="I87" s="77" t="s">
        <v>94</v>
      </c>
      <c r="J87" s="62">
        <f>0+J88+J89+J90</f>
        <v>0</v>
      </c>
      <c r="K87" s="62">
        <f>0+K88+K90</f>
        <v>0</v>
      </c>
      <c r="L87" s="77" t="s">
        <v>94</v>
      </c>
      <c r="M87" s="77" t="s">
        <v>94</v>
      </c>
    </row>
    <row r="88" spans="1:13" s="53" customFormat="1" ht="45">
      <c r="A88" s="80" t="s">
        <v>159</v>
      </c>
      <c r="B88" s="65">
        <v>22113</v>
      </c>
      <c r="C88" s="63">
        <v>321</v>
      </c>
      <c r="D88" s="63">
        <v>264</v>
      </c>
      <c r="E88" s="62">
        <f t="shared" si="4"/>
        <v>0</v>
      </c>
      <c r="F88" s="62">
        <f>0+G88+H88+J88</f>
        <v>0</v>
      </c>
      <c r="G88" s="128">
        <v>0</v>
      </c>
      <c r="H88" s="128">
        <v>0</v>
      </c>
      <c r="I88" s="60" t="s">
        <v>94</v>
      </c>
      <c r="J88" s="128">
        <v>0</v>
      </c>
      <c r="K88" s="128">
        <v>0</v>
      </c>
      <c r="L88" s="60" t="s">
        <v>94</v>
      </c>
      <c r="M88" s="60" t="s">
        <v>94</v>
      </c>
    </row>
    <row r="89" spans="1:13" s="53" customFormat="1" ht="45">
      <c r="A89" s="80" t="s">
        <v>135</v>
      </c>
      <c r="B89" s="65">
        <v>22114</v>
      </c>
      <c r="C89" s="63">
        <v>321</v>
      </c>
      <c r="D89" s="63">
        <v>265</v>
      </c>
      <c r="E89" s="62">
        <f t="shared" si="4"/>
        <v>0</v>
      </c>
      <c r="F89" s="62">
        <f>0+J89</f>
        <v>0</v>
      </c>
      <c r="G89" s="60" t="s">
        <v>94</v>
      </c>
      <c r="H89" s="60" t="s">
        <v>94</v>
      </c>
      <c r="I89" s="60" t="s">
        <v>94</v>
      </c>
      <c r="J89" s="128">
        <v>0</v>
      </c>
      <c r="K89" s="60" t="s">
        <v>94</v>
      </c>
      <c r="L89" s="60" t="s">
        <v>94</v>
      </c>
      <c r="M89" s="60" t="s">
        <v>94</v>
      </c>
    </row>
    <row r="90" spans="1:13" s="53" customFormat="1" ht="30">
      <c r="A90" s="80" t="s">
        <v>134</v>
      </c>
      <c r="B90" s="65">
        <v>22115</v>
      </c>
      <c r="C90" s="63">
        <v>321</v>
      </c>
      <c r="D90" s="63">
        <v>266</v>
      </c>
      <c r="E90" s="62">
        <f t="shared" si="4"/>
        <v>0</v>
      </c>
      <c r="F90" s="62">
        <f>0+G90+J90</f>
        <v>0</v>
      </c>
      <c r="G90" s="128">
        <v>0</v>
      </c>
      <c r="H90" s="60" t="s">
        <v>94</v>
      </c>
      <c r="I90" s="60" t="s">
        <v>94</v>
      </c>
      <c r="J90" s="128">
        <v>0</v>
      </c>
      <c r="K90" s="128">
        <v>0</v>
      </c>
      <c r="L90" s="60" t="s">
        <v>94</v>
      </c>
      <c r="M90" s="60" t="s">
        <v>94</v>
      </c>
    </row>
    <row r="91" spans="1:13" s="53" customFormat="1" ht="45">
      <c r="A91" s="88" t="s">
        <v>158</v>
      </c>
      <c r="B91" s="86">
        <v>2212</v>
      </c>
      <c r="C91" s="85">
        <v>323</v>
      </c>
      <c r="D91" s="85" t="s">
        <v>94</v>
      </c>
      <c r="E91" s="62">
        <f t="shared" si="4"/>
        <v>0</v>
      </c>
      <c r="F91" s="62">
        <f>0+G91+J91</f>
        <v>0</v>
      </c>
      <c r="G91" s="132">
        <f>0+G92+G93+G94</f>
        <v>0</v>
      </c>
      <c r="H91" s="77" t="s">
        <v>94</v>
      </c>
      <c r="I91" s="77" t="s">
        <v>94</v>
      </c>
      <c r="J91" s="132">
        <f>0+J92+J93+J94</f>
        <v>0</v>
      </c>
      <c r="K91" s="77" t="s">
        <v>94</v>
      </c>
      <c r="L91" s="77" t="s">
        <v>94</v>
      </c>
      <c r="M91" s="77" t="s">
        <v>94</v>
      </c>
    </row>
    <row r="92" spans="1:13" s="53" customFormat="1" ht="45">
      <c r="A92" s="87" t="s">
        <v>157</v>
      </c>
      <c r="B92" s="86">
        <v>22121</v>
      </c>
      <c r="C92" s="85">
        <v>323</v>
      </c>
      <c r="D92" s="85">
        <v>261</v>
      </c>
      <c r="E92" s="62">
        <f t="shared" si="4"/>
        <v>0</v>
      </c>
      <c r="F92" s="62">
        <f>0+G92+J92</f>
        <v>0</v>
      </c>
      <c r="G92" s="128"/>
      <c r="H92" s="60" t="s">
        <v>94</v>
      </c>
      <c r="I92" s="60" t="s">
        <v>94</v>
      </c>
      <c r="J92" s="128"/>
      <c r="K92" s="60" t="s">
        <v>94</v>
      </c>
      <c r="L92" s="60" t="s">
        <v>94</v>
      </c>
      <c r="M92" s="60" t="s">
        <v>94</v>
      </c>
    </row>
    <row r="93" spans="1:13" s="53" customFormat="1" ht="30">
      <c r="A93" s="87" t="s">
        <v>156</v>
      </c>
      <c r="B93" s="86">
        <v>22122</v>
      </c>
      <c r="C93" s="85">
        <v>323</v>
      </c>
      <c r="D93" s="85">
        <v>263</v>
      </c>
      <c r="E93" s="62">
        <f t="shared" si="4"/>
        <v>0</v>
      </c>
      <c r="F93" s="62">
        <f>0+G93+J93</f>
        <v>0</v>
      </c>
      <c r="G93" s="128"/>
      <c r="H93" s="60" t="s">
        <v>94</v>
      </c>
      <c r="I93" s="60" t="s">
        <v>94</v>
      </c>
      <c r="J93" s="128"/>
      <c r="K93" s="60" t="s">
        <v>94</v>
      </c>
      <c r="L93" s="60" t="s">
        <v>94</v>
      </c>
      <c r="M93" s="60" t="s">
        <v>94</v>
      </c>
    </row>
    <row r="94" spans="1:13" s="53" customFormat="1" ht="45">
      <c r="A94" s="87" t="s">
        <v>135</v>
      </c>
      <c r="B94" s="86">
        <v>22123</v>
      </c>
      <c r="C94" s="85">
        <v>323</v>
      </c>
      <c r="D94" s="85">
        <v>265</v>
      </c>
      <c r="E94" s="62">
        <f t="shared" si="4"/>
        <v>0</v>
      </c>
      <c r="F94" s="62">
        <f>0+G94+J94</f>
        <v>0</v>
      </c>
      <c r="G94" s="128"/>
      <c r="H94" s="60" t="s">
        <v>94</v>
      </c>
      <c r="I94" s="60" t="s">
        <v>94</v>
      </c>
      <c r="J94" s="128"/>
      <c r="K94" s="60" t="s">
        <v>94</v>
      </c>
      <c r="L94" s="60" t="s">
        <v>94</v>
      </c>
      <c r="M94" s="60" t="s">
        <v>94</v>
      </c>
    </row>
    <row r="95" spans="1:13" s="53" customFormat="1" ht="45">
      <c r="A95" s="79" t="s">
        <v>155</v>
      </c>
      <c r="B95" s="65">
        <v>2220</v>
      </c>
      <c r="C95" s="63">
        <v>340</v>
      </c>
      <c r="D95" s="63">
        <v>296</v>
      </c>
      <c r="E95" s="62">
        <f t="shared" si="4"/>
        <v>0</v>
      </c>
      <c r="F95" s="62">
        <f>0+H95+J95</f>
        <v>0</v>
      </c>
      <c r="G95" s="60" t="s">
        <v>94</v>
      </c>
      <c r="H95" s="128"/>
      <c r="I95" s="60" t="s">
        <v>94</v>
      </c>
      <c r="J95" s="128"/>
      <c r="K95" s="60" t="s">
        <v>94</v>
      </c>
      <c r="L95" s="60" t="s">
        <v>94</v>
      </c>
      <c r="M95" s="60" t="s">
        <v>94</v>
      </c>
    </row>
    <row r="96" spans="1:13" s="53" customFormat="1" ht="75">
      <c r="A96" s="79" t="s">
        <v>154</v>
      </c>
      <c r="B96" s="65">
        <v>2230</v>
      </c>
      <c r="C96" s="63">
        <v>350</v>
      </c>
      <c r="D96" s="63">
        <v>296</v>
      </c>
      <c r="E96" s="62">
        <f t="shared" si="4"/>
        <v>0</v>
      </c>
      <c r="F96" s="62">
        <f>0+J96</f>
        <v>0</v>
      </c>
      <c r="G96" s="60" t="s">
        <v>94</v>
      </c>
      <c r="H96" s="60" t="s">
        <v>94</v>
      </c>
      <c r="I96" s="60" t="s">
        <v>94</v>
      </c>
      <c r="J96" s="128"/>
      <c r="K96" s="60" t="s">
        <v>94</v>
      </c>
      <c r="L96" s="60" t="s">
        <v>94</v>
      </c>
      <c r="M96" s="60" t="s">
        <v>94</v>
      </c>
    </row>
    <row r="97" spans="1:13" s="53" customFormat="1" ht="15">
      <c r="A97" s="79" t="s">
        <v>153</v>
      </c>
      <c r="B97" s="65">
        <v>2240</v>
      </c>
      <c r="C97" s="63">
        <v>360</v>
      </c>
      <c r="D97" s="63">
        <v>296</v>
      </c>
      <c r="E97" s="62">
        <f t="shared" si="4"/>
        <v>0</v>
      </c>
      <c r="F97" s="62">
        <f>0+J97</f>
        <v>0</v>
      </c>
      <c r="G97" s="60" t="s">
        <v>94</v>
      </c>
      <c r="H97" s="60" t="s">
        <v>94</v>
      </c>
      <c r="I97" s="60" t="s">
        <v>94</v>
      </c>
      <c r="J97" s="128"/>
      <c r="K97" s="60" t="s">
        <v>94</v>
      </c>
      <c r="L97" s="60" t="s">
        <v>94</v>
      </c>
      <c r="M97" s="60" t="s">
        <v>94</v>
      </c>
    </row>
    <row r="98" spans="1:13" ht="15">
      <c r="A98" s="84" t="s">
        <v>152</v>
      </c>
      <c r="B98" s="65">
        <v>2300</v>
      </c>
      <c r="C98" s="63">
        <v>850</v>
      </c>
      <c r="D98" s="82" t="s">
        <v>94</v>
      </c>
      <c r="E98" s="62">
        <f>0+F98+M98</f>
        <v>194000</v>
      </c>
      <c r="F98" s="62">
        <f>0+G98+H98+J98</f>
        <v>194000</v>
      </c>
      <c r="G98" s="62">
        <f>0+G99+G100+G101</f>
        <v>0</v>
      </c>
      <c r="H98" s="62">
        <f>0+H99+H101</f>
        <v>0</v>
      </c>
      <c r="I98" s="77" t="s">
        <v>94</v>
      </c>
      <c r="J98" s="62">
        <f>0+J99+J100+J101</f>
        <v>194000</v>
      </c>
      <c r="K98" s="77" t="s">
        <v>94</v>
      </c>
      <c r="L98" s="77" t="s">
        <v>94</v>
      </c>
      <c r="M98" s="62">
        <f>0+M101</f>
        <v>0</v>
      </c>
    </row>
    <row r="99" spans="1:13" ht="45">
      <c r="A99" s="79" t="s">
        <v>151</v>
      </c>
      <c r="B99" s="65">
        <v>2310</v>
      </c>
      <c r="C99" s="63">
        <v>851</v>
      </c>
      <c r="D99" s="63">
        <v>291</v>
      </c>
      <c r="E99" s="62">
        <f>0+F99</f>
        <v>10000</v>
      </c>
      <c r="F99" s="62">
        <f>0+G99+H99+J99</f>
        <v>10000</v>
      </c>
      <c r="G99" s="128"/>
      <c r="H99" s="128"/>
      <c r="I99" s="60" t="s">
        <v>94</v>
      </c>
      <c r="J99" s="128">
        <v>10000</v>
      </c>
      <c r="K99" s="60" t="s">
        <v>94</v>
      </c>
      <c r="L99" s="60" t="s">
        <v>94</v>
      </c>
      <c r="M99" s="60" t="s">
        <v>94</v>
      </c>
    </row>
    <row r="100" spans="1:13" ht="45">
      <c r="A100" s="79" t="s">
        <v>150</v>
      </c>
      <c r="B100" s="65">
        <v>2320</v>
      </c>
      <c r="C100" s="63">
        <v>852</v>
      </c>
      <c r="D100" s="63">
        <v>291</v>
      </c>
      <c r="E100" s="62">
        <f>0+F100</f>
        <v>40000</v>
      </c>
      <c r="F100" s="62">
        <f>0+G100+J100</f>
        <v>40000</v>
      </c>
      <c r="G100" s="128"/>
      <c r="H100" s="60" t="s">
        <v>94</v>
      </c>
      <c r="I100" s="60" t="s">
        <v>94</v>
      </c>
      <c r="J100" s="128">
        <v>40000</v>
      </c>
      <c r="K100" s="60" t="s">
        <v>94</v>
      </c>
      <c r="L100" s="60" t="s">
        <v>94</v>
      </c>
      <c r="M100" s="60" t="s">
        <v>94</v>
      </c>
    </row>
    <row r="101" spans="1:13" ht="30">
      <c r="A101" s="79" t="s">
        <v>149</v>
      </c>
      <c r="B101" s="65">
        <v>2330</v>
      </c>
      <c r="C101" s="63">
        <v>853</v>
      </c>
      <c r="D101" s="82" t="s">
        <v>94</v>
      </c>
      <c r="E101" s="62">
        <f>0+F101+M101</f>
        <v>144000</v>
      </c>
      <c r="F101" s="62">
        <f>0+G101+H101+J101</f>
        <v>144000</v>
      </c>
      <c r="G101" s="62">
        <f>0+G102+G103+G104+G105+G106+G107</f>
        <v>0</v>
      </c>
      <c r="H101" s="62">
        <f>0+H102+H103+H104+H107</f>
        <v>0</v>
      </c>
      <c r="I101" s="77" t="s">
        <v>94</v>
      </c>
      <c r="J101" s="62">
        <f>0+J102+J103+J104+J105+J106+J107+J108</f>
        <v>144000</v>
      </c>
      <c r="K101" s="77" t="s">
        <v>94</v>
      </c>
      <c r="L101" s="77" t="s">
        <v>94</v>
      </c>
      <c r="M101" s="62">
        <f>0+M103</f>
        <v>0</v>
      </c>
    </row>
    <row r="102" spans="1:13" ht="15">
      <c r="A102" s="78" t="s">
        <v>143</v>
      </c>
      <c r="B102" s="65">
        <v>23301</v>
      </c>
      <c r="C102" s="63">
        <v>853</v>
      </c>
      <c r="D102" s="82">
        <v>291</v>
      </c>
      <c r="E102" s="62">
        <f>0+F102</f>
        <v>7000</v>
      </c>
      <c r="F102" s="62">
        <f>0+G102+H102+J102</f>
        <v>7000</v>
      </c>
      <c r="G102" s="128">
        <v>0</v>
      </c>
      <c r="H102" s="128">
        <v>0</v>
      </c>
      <c r="I102" s="60" t="s">
        <v>94</v>
      </c>
      <c r="J102" s="128">
        <v>7000</v>
      </c>
      <c r="K102" s="60" t="s">
        <v>94</v>
      </c>
      <c r="L102" s="60" t="s">
        <v>94</v>
      </c>
      <c r="M102" s="60" t="s">
        <v>94</v>
      </c>
    </row>
    <row r="103" spans="1:13" ht="45">
      <c r="A103" s="78" t="s">
        <v>142</v>
      </c>
      <c r="B103" s="65">
        <v>23302</v>
      </c>
      <c r="C103" s="63">
        <v>853</v>
      </c>
      <c r="D103" s="63">
        <v>292</v>
      </c>
      <c r="E103" s="62">
        <f>0+F103+M103</f>
        <v>50000</v>
      </c>
      <c r="F103" s="62">
        <f>0+G103+H103+J103</f>
        <v>50000</v>
      </c>
      <c r="G103" s="128">
        <v>0</v>
      </c>
      <c r="H103" s="128">
        <v>0</v>
      </c>
      <c r="I103" s="60" t="s">
        <v>94</v>
      </c>
      <c r="J103" s="128">
        <v>50000</v>
      </c>
      <c r="K103" s="60" t="s">
        <v>94</v>
      </c>
      <c r="L103" s="60" t="s">
        <v>94</v>
      </c>
      <c r="M103" s="130">
        <v>0</v>
      </c>
    </row>
    <row r="104" spans="1:13" ht="45">
      <c r="A104" s="78" t="s">
        <v>141</v>
      </c>
      <c r="B104" s="65">
        <v>23303</v>
      </c>
      <c r="C104" s="63">
        <v>853</v>
      </c>
      <c r="D104" s="63">
        <v>293</v>
      </c>
      <c r="E104" s="62">
        <f>0+F104</f>
        <v>0</v>
      </c>
      <c r="F104" s="62">
        <f>0+G104+H104+J104</f>
        <v>0</v>
      </c>
      <c r="G104" s="128">
        <v>0</v>
      </c>
      <c r="H104" s="128">
        <v>0</v>
      </c>
      <c r="I104" s="60" t="s">
        <v>94</v>
      </c>
      <c r="J104" s="128">
        <v>0</v>
      </c>
      <c r="K104" s="60" t="s">
        <v>94</v>
      </c>
      <c r="L104" s="60" t="s">
        <v>94</v>
      </c>
      <c r="M104" s="60" t="s">
        <v>94</v>
      </c>
    </row>
    <row r="105" spans="1:13" ht="15">
      <c r="A105" s="78" t="s">
        <v>140</v>
      </c>
      <c r="B105" s="65">
        <v>23304</v>
      </c>
      <c r="C105" s="63">
        <v>853</v>
      </c>
      <c r="D105" s="82">
        <v>295</v>
      </c>
      <c r="E105" s="62">
        <f>0+F105</f>
        <v>15000</v>
      </c>
      <c r="F105" s="62">
        <f>0+G105+J105</f>
        <v>15000</v>
      </c>
      <c r="G105" s="128">
        <v>0</v>
      </c>
      <c r="H105" s="60" t="s">
        <v>94</v>
      </c>
      <c r="I105" s="60" t="s">
        <v>94</v>
      </c>
      <c r="J105" s="128">
        <v>15000</v>
      </c>
      <c r="K105" s="60" t="s">
        <v>94</v>
      </c>
      <c r="L105" s="60" t="s">
        <v>94</v>
      </c>
      <c r="M105" s="60" t="s">
        <v>94</v>
      </c>
    </row>
    <row r="106" spans="1:13" ht="30">
      <c r="A106" s="78" t="s">
        <v>139</v>
      </c>
      <c r="B106" s="65">
        <v>23305</v>
      </c>
      <c r="C106" s="63">
        <v>853</v>
      </c>
      <c r="D106" s="82">
        <v>296</v>
      </c>
      <c r="E106" s="62">
        <f>0+F106</f>
        <v>0</v>
      </c>
      <c r="F106" s="62">
        <f>0+G106+J106</f>
        <v>0</v>
      </c>
      <c r="G106" s="128">
        <v>0</v>
      </c>
      <c r="H106" s="60" t="s">
        <v>94</v>
      </c>
      <c r="I106" s="60" t="s">
        <v>94</v>
      </c>
      <c r="J106" s="128">
        <v>0</v>
      </c>
      <c r="K106" s="60" t="s">
        <v>94</v>
      </c>
      <c r="L106" s="60" t="s">
        <v>94</v>
      </c>
      <c r="M106" s="60" t="s">
        <v>94</v>
      </c>
    </row>
    <row r="107" spans="1:13" ht="30">
      <c r="A107" s="78" t="s">
        <v>138</v>
      </c>
      <c r="B107" s="65">
        <v>23306</v>
      </c>
      <c r="C107" s="63">
        <v>853</v>
      </c>
      <c r="D107" s="82">
        <v>297</v>
      </c>
      <c r="E107" s="62">
        <f>0+F107</f>
        <v>72000</v>
      </c>
      <c r="F107" s="62">
        <f>0+G107+H107+J107</f>
        <v>72000</v>
      </c>
      <c r="G107" s="128">
        <v>0</v>
      </c>
      <c r="H107" s="128">
        <v>0</v>
      </c>
      <c r="I107" s="60" t="s">
        <v>94</v>
      </c>
      <c r="J107" s="128">
        <v>72000</v>
      </c>
      <c r="K107" s="60" t="s">
        <v>94</v>
      </c>
      <c r="L107" s="60" t="s">
        <v>94</v>
      </c>
      <c r="M107" s="60" t="s">
        <v>94</v>
      </c>
    </row>
    <row r="108" spans="1:13" ht="30">
      <c r="A108" s="78" t="s">
        <v>148</v>
      </c>
      <c r="B108" s="65">
        <v>23307</v>
      </c>
      <c r="C108" s="63">
        <v>853</v>
      </c>
      <c r="D108" s="82">
        <v>299</v>
      </c>
      <c r="E108" s="62">
        <f>0+F108</f>
        <v>0</v>
      </c>
      <c r="F108" s="62">
        <f>0+J108</f>
        <v>0</v>
      </c>
      <c r="G108" s="60" t="s">
        <v>94</v>
      </c>
      <c r="H108" s="60" t="s">
        <v>94</v>
      </c>
      <c r="I108" s="60" t="s">
        <v>94</v>
      </c>
      <c r="J108" s="128">
        <v>0</v>
      </c>
      <c r="K108" s="60" t="s">
        <v>94</v>
      </c>
      <c r="L108" s="60" t="s">
        <v>94</v>
      </c>
      <c r="M108" s="60" t="s">
        <v>94</v>
      </c>
    </row>
    <row r="109" spans="1:13" ht="30">
      <c r="A109" s="84" t="s">
        <v>147</v>
      </c>
      <c r="B109" s="65">
        <v>2400</v>
      </c>
      <c r="C109" s="63" t="s">
        <v>94</v>
      </c>
      <c r="D109" s="63" t="s">
        <v>94</v>
      </c>
      <c r="E109" s="62">
        <f>0+F109+M109</f>
        <v>0</v>
      </c>
      <c r="F109" s="62">
        <f>0+G109+J109</f>
        <v>0</v>
      </c>
      <c r="G109" s="62">
        <f>0+G110</f>
        <v>0</v>
      </c>
      <c r="H109" s="77" t="s">
        <v>94</v>
      </c>
      <c r="I109" s="77" t="s">
        <v>94</v>
      </c>
      <c r="J109" s="62">
        <f>0+J110</f>
        <v>0</v>
      </c>
      <c r="K109" s="77" t="s">
        <v>94</v>
      </c>
      <c r="L109" s="77" t="s">
        <v>94</v>
      </c>
      <c r="M109" s="62">
        <f>0+M110</f>
        <v>0</v>
      </c>
    </row>
    <row r="110" spans="1:13" ht="15">
      <c r="A110" s="79" t="s">
        <v>146</v>
      </c>
      <c r="B110" s="65">
        <v>2450</v>
      </c>
      <c r="C110" s="63">
        <v>862</v>
      </c>
      <c r="D110" s="63">
        <v>253</v>
      </c>
      <c r="E110" s="62">
        <f>0+F110+M110</f>
        <v>0</v>
      </c>
      <c r="F110" s="62">
        <f>0+G110+J110</f>
        <v>0</v>
      </c>
      <c r="G110" s="128"/>
      <c r="H110" s="60" t="s">
        <v>94</v>
      </c>
      <c r="I110" s="60" t="s">
        <v>94</v>
      </c>
      <c r="J110" s="128"/>
      <c r="K110" s="60" t="s">
        <v>94</v>
      </c>
      <c r="L110" s="60" t="s">
        <v>94</v>
      </c>
      <c r="M110" s="128"/>
    </row>
    <row r="111" spans="1:13" ht="30">
      <c r="A111" s="84" t="s">
        <v>145</v>
      </c>
      <c r="B111" s="65">
        <v>2500</v>
      </c>
      <c r="C111" s="63" t="s">
        <v>94</v>
      </c>
      <c r="D111" s="63" t="s">
        <v>94</v>
      </c>
      <c r="E111" s="62">
        <f aca="true" t="shared" si="5" ref="E111:E118">0+F111</f>
        <v>0</v>
      </c>
      <c r="F111" s="62">
        <f>0+G111+J111</f>
        <v>0</v>
      </c>
      <c r="G111" s="62">
        <f>0+G112</f>
        <v>0</v>
      </c>
      <c r="H111" s="77" t="s">
        <v>94</v>
      </c>
      <c r="I111" s="77" t="s">
        <v>94</v>
      </c>
      <c r="J111" s="62">
        <f>0+J112</f>
        <v>0</v>
      </c>
      <c r="K111" s="77" t="s">
        <v>94</v>
      </c>
      <c r="L111" s="77" t="s">
        <v>94</v>
      </c>
      <c r="M111" s="77" t="s">
        <v>94</v>
      </c>
    </row>
    <row r="112" spans="1:13" ht="60">
      <c r="A112" s="79" t="s">
        <v>144</v>
      </c>
      <c r="B112" s="65">
        <v>2520</v>
      </c>
      <c r="C112" s="63">
        <v>831</v>
      </c>
      <c r="D112" s="82" t="s">
        <v>94</v>
      </c>
      <c r="E112" s="62">
        <f t="shared" si="5"/>
        <v>0</v>
      </c>
      <c r="F112" s="62">
        <f>0+G112+J112</f>
        <v>0</v>
      </c>
      <c r="G112" s="62">
        <f>0+G118</f>
        <v>0</v>
      </c>
      <c r="H112" s="77" t="s">
        <v>94</v>
      </c>
      <c r="I112" s="77" t="s">
        <v>94</v>
      </c>
      <c r="J112" s="62">
        <f>0+J113+J114+J115+J116+J117+J118</f>
        <v>0</v>
      </c>
      <c r="K112" s="77" t="s">
        <v>94</v>
      </c>
      <c r="L112" s="77" t="s">
        <v>94</v>
      </c>
      <c r="M112" s="77" t="s">
        <v>94</v>
      </c>
    </row>
    <row r="113" spans="1:13" ht="15">
      <c r="A113" s="78" t="s">
        <v>143</v>
      </c>
      <c r="B113" s="65">
        <v>2521</v>
      </c>
      <c r="C113" s="63">
        <v>831</v>
      </c>
      <c r="D113" s="82">
        <v>291</v>
      </c>
      <c r="E113" s="62">
        <f t="shared" si="5"/>
        <v>0</v>
      </c>
      <c r="F113" s="62">
        <f>0+J113</f>
        <v>0</v>
      </c>
      <c r="G113" s="60" t="s">
        <v>94</v>
      </c>
      <c r="H113" s="60" t="s">
        <v>94</v>
      </c>
      <c r="I113" s="60" t="s">
        <v>94</v>
      </c>
      <c r="J113" s="128">
        <v>0</v>
      </c>
      <c r="K113" s="60" t="s">
        <v>94</v>
      </c>
      <c r="L113" s="60" t="s">
        <v>94</v>
      </c>
      <c r="M113" s="60" t="s">
        <v>94</v>
      </c>
    </row>
    <row r="114" spans="1:13" ht="45">
      <c r="A114" s="78" t="s">
        <v>142</v>
      </c>
      <c r="B114" s="65">
        <v>2522</v>
      </c>
      <c r="C114" s="63">
        <v>831</v>
      </c>
      <c r="D114" s="82">
        <v>292</v>
      </c>
      <c r="E114" s="62">
        <f t="shared" si="5"/>
        <v>0</v>
      </c>
      <c r="F114" s="62">
        <f>0+J114</f>
        <v>0</v>
      </c>
      <c r="G114" s="60" t="s">
        <v>94</v>
      </c>
      <c r="H114" s="60" t="s">
        <v>94</v>
      </c>
      <c r="I114" s="60" t="s">
        <v>94</v>
      </c>
      <c r="J114" s="128">
        <v>0</v>
      </c>
      <c r="K114" s="60" t="s">
        <v>94</v>
      </c>
      <c r="L114" s="60" t="s">
        <v>94</v>
      </c>
      <c r="M114" s="60" t="s">
        <v>94</v>
      </c>
    </row>
    <row r="115" spans="1:13" ht="45">
      <c r="A115" s="78" t="s">
        <v>141</v>
      </c>
      <c r="B115" s="65">
        <v>2523</v>
      </c>
      <c r="C115" s="63">
        <v>831</v>
      </c>
      <c r="D115" s="82">
        <v>293</v>
      </c>
      <c r="E115" s="62">
        <f t="shared" si="5"/>
        <v>0</v>
      </c>
      <c r="F115" s="62">
        <f>0+J115</f>
        <v>0</v>
      </c>
      <c r="G115" s="60" t="s">
        <v>94</v>
      </c>
      <c r="H115" s="60" t="s">
        <v>94</v>
      </c>
      <c r="I115" s="60" t="s">
        <v>94</v>
      </c>
      <c r="J115" s="128">
        <v>0</v>
      </c>
      <c r="K115" s="60" t="s">
        <v>94</v>
      </c>
      <c r="L115" s="60" t="s">
        <v>94</v>
      </c>
      <c r="M115" s="60" t="s">
        <v>94</v>
      </c>
    </row>
    <row r="116" spans="1:13" ht="15">
      <c r="A116" s="78" t="s">
        <v>140</v>
      </c>
      <c r="B116" s="65">
        <v>2524</v>
      </c>
      <c r="C116" s="63">
        <v>831</v>
      </c>
      <c r="D116" s="82">
        <v>295</v>
      </c>
      <c r="E116" s="62">
        <f t="shared" si="5"/>
        <v>0</v>
      </c>
      <c r="F116" s="62">
        <f>0+J116</f>
        <v>0</v>
      </c>
      <c r="G116" s="60" t="s">
        <v>94</v>
      </c>
      <c r="H116" s="60" t="s">
        <v>94</v>
      </c>
      <c r="I116" s="60" t="s">
        <v>94</v>
      </c>
      <c r="J116" s="128">
        <v>0</v>
      </c>
      <c r="K116" s="60" t="s">
        <v>94</v>
      </c>
      <c r="L116" s="60" t="s">
        <v>94</v>
      </c>
      <c r="M116" s="60" t="s">
        <v>94</v>
      </c>
    </row>
    <row r="117" spans="1:13" ht="30">
      <c r="A117" s="78" t="s">
        <v>139</v>
      </c>
      <c r="B117" s="65">
        <v>2525</v>
      </c>
      <c r="C117" s="63">
        <v>831</v>
      </c>
      <c r="D117" s="82">
        <v>296</v>
      </c>
      <c r="E117" s="62">
        <f t="shared" si="5"/>
        <v>0</v>
      </c>
      <c r="F117" s="62">
        <f>0+J117</f>
        <v>0</v>
      </c>
      <c r="G117" s="60" t="s">
        <v>94</v>
      </c>
      <c r="H117" s="60" t="s">
        <v>94</v>
      </c>
      <c r="I117" s="60" t="s">
        <v>94</v>
      </c>
      <c r="J117" s="128">
        <v>0</v>
      </c>
      <c r="K117" s="60" t="s">
        <v>94</v>
      </c>
      <c r="L117" s="60" t="s">
        <v>94</v>
      </c>
      <c r="M117" s="60" t="s">
        <v>94</v>
      </c>
    </row>
    <row r="118" spans="1:13" ht="30">
      <c r="A118" s="78" t="s">
        <v>138</v>
      </c>
      <c r="B118" s="65">
        <v>2526</v>
      </c>
      <c r="C118" s="63">
        <v>831</v>
      </c>
      <c r="D118" s="82">
        <v>297</v>
      </c>
      <c r="E118" s="62">
        <f t="shared" si="5"/>
        <v>0</v>
      </c>
      <c r="F118" s="62">
        <f>0+G118+J118</f>
        <v>0</v>
      </c>
      <c r="G118" s="60">
        <v>0</v>
      </c>
      <c r="H118" s="60" t="s">
        <v>94</v>
      </c>
      <c r="I118" s="60" t="s">
        <v>94</v>
      </c>
      <c r="J118" s="128">
        <v>0</v>
      </c>
      <c r="K118" s="60" t="s">
        <v>94</v>
      </c>
      <c r="L118" s="60" t="s">
        <v>94</v>
      </c>
      <c r="M118" s="60" t="s">
        <v>94</v>
      </c>
    </row>
    <row r="119" spans="1:13" s="83" customFormat="1" ht="30">
      <c r="A119" s="84" t="s">
        <v>137</v>
      </c>
      <c r="B119" s="65">
        <v>2600</v>
      </c>
      <c r="C119" s="63" t="s">
        <v>94</v>
      </c>
      <c r="D119" s="63" t="s">
        <v>94</v>
      </c>
      <c r="E119" s="62">
        <f>0+F119+L119+M119</f>
        <v>137512686.42000002</v>
      </c>
      <c r="F119" s="62">
        <f>0+G119+H119+I119+J119</f>
        <v>137512686.42000002</v>
      </c>
      <c r="G119" s="62">
        <f>0+G120+G129+G135+G160</f>
        <v>128860128.42</v>
      </c>
      <c r="H119" s="62">
        <f>0+H120+H129+H135+H160</f>
        <v>0</v>
      </c>
      <c r="I119" s="62">
        <f>0</f>
        <v>0</v>
      </c>
      <c r="J119" s="62">
        <f>0+J120+J129+J135+J160</f>
        <v>8652558</v>
      </c>
      <c r="K119" s="62">
        <f>0+K120+K135+K160</f>
        <v>0</v>
      </c>
      <c r="L119" s="62">
        <f>0+L135</f>
        <v>0</v>
      </c>
      <c r="M119" s="62">
        <f>0+M129+M135</f>
        <v>0</v>
      </c>
    </row>
    <row r="120" spans="1:13" s="83" customFormat="1" ht="60">
      <c r="A120" s="79" t="s">
        <v>136</v>
      </c>
      <c r="B120" s="65">
        <v>2670</v>
      </c>
      <c r="C120" s="63">
        <v>119</v>
      </c>
      <c r="D120" s="63" t="s">
        <v>94</v>
      </c>
      <c r="E120" s="62">
        <f aca="true" t="shared" si="6" ref="E120:E128">0+F120</f>
        <v>0</v>
      </c>
      <c r="F120" s="62">
        <f>0+G120+H120+J120</f>
        <v>0</v>
      </c>
      <c r="G120" s="62">
        <f>0+G121+G122+G123+G125</f>
        <v>0</v>
      </c>
      <c r="H120" s="62">
        <f>0+H123</f>
        <v>0</v>
      </c>
      <c r="I120" s="77" t="s">
        <v>94</v>
      </c>
      <c r="J120" s="62">
        <f>0+J121+J122+J123+J124+J125</f>
        <v>0</v>
      </c>
      <c r="K120" s="62">
        <f>0+K121+K122+K123</f>
        <v>0</v>
      </c>
      <c r="L120" s="77" t="s">
        <v>94</v>
      </c>
      <c r="M120" s="77" t="s">
        <v>94</v>
      </c>
    </row>
    <row r="121" spans="1:13" s="83" customFormat="1" ht="15">
      <c r="A121" s="78" t="s">
        <v>125</v>
      </c>
      <c r="B121" s="65">
        <v>2671</v>
      </c>
      <c r="C121" s="63">
        <v>119</v>
      </c>
      <c r="D121" s="63">
        <v>226</v>
      </c>
      <c r="E121" s="62">
        <f t="shared" si="6"/>
        <v>0</v>
      </c>
      <c r="F121" s="62">
        <f>0+G121+J121</f>
        <v>0</v>
      </c>
      <c r="G121" s="128"/>
      <c r="H121" s="60" t="s">
        <v>94</v>
      </c>
      <c r="I121" s="60" t="s">
        <v>94</v>
      </c>
      <c r="J121" s="128"/>
      <c r="K121" s="128"/>
      <c r="L121" s="60" t="s">
        <v>94</v>
      </c>
      <c r="M121" s="60" t="s">
        <v>94</v>
      </c>
    </row>
    <row r="122" spans="1:13" s="83" customFormat="1" ht="45">
      <c r="A122" s="78" t="s">
        <v>135</v>
      </c>
      <c r="B122" s="65">
        <v>2672</v>
      </c>
      <c r="C122" s="63">
        <v>119</v>
      </c>
      <c r="D122" s="63">
        <v>265</v>
      </c>
      <c r="E122" s="62">
        <f t="shared" si="6"/>
        <v>0</v>
      </c>
      <c r="F122" s="62">
        <f>0+G122+J122</f>
        <v>0</v>
      </c>
      <c r="G122" s="128"/>
      <c r="H122" s="60" t="s">
        <v>94</v>
      </c>
      <c r="I122" s="60" t="s">
        <v>94</v>
      </c>
      <c r="J122" s="128"/>
      <c r="K122" s="128"/>
      <c r="L122" s="60" t="s">
        <v>94</v>
      </c>
      <c r="M122" s="60" t="s">
        <v>94</v>
      </c>
    </row>
    <row r="123" spans="1:13" s="83" customFormat="1" ht="30">
      <c r="A123" s="78" t="s">
        <v>134</v>
      </c>
      <c r="B123" s="65">
        <v>2673</v>
      </c>
      <c r="C123" s="63">
        <v>119</v>
      </c>
      <c r="D123" s="63">
        <v>266</v>
      </c>
      <c r="E123" s="62">
        <f t="shared" si="6"/>
        <v>0</v>
      </c>
      <c r="F123" s="62">
        <f>0+G123+H123+J123</f>
        <v>0</v>
      </c>
      <c r="G123" s="128"/>
      <c r="H123" s="128"/>
      <c r="I123" s="60" t="s">
        <v>94</v>
      </c>
      <c r="J123" s="128"/>
      <c r="K123" s="128"/>
      <c r="L123" s="60" t="s">
        <v>94</v>
      </c>
      <c r="M123" s="60" t="s">
        <v>94</v>
      </c>
    </row>
    <row r="124" spans="1:13" ht="15">
      <c r="A124" s="78" t="s">
        <v>103</v>
      </c>
      <c r="B124" s="65">
        <v>2674</v>
      </c>
      <c r="C124" s="63">
        <v>119</v>
      </c>
      <c r="D124" s="63">
        <v>310</v>
      </c>
      <c r="E124" s="62">
        <f t="shared" si="6"/>
        <v>0</v>
      </c>
      <c r="F124" s="62">
        <f>0+J124</f>
        <v>0</v>
      </c>
      <c r="G124" s="60" t="s">
        <v>94</v>
      </c>
      <c r="H124" s="60" t="s">
        <v>94</v>
      </c>
      <c r="I124" s="60" t="s">
        <v>94</v>
      </c>
      <c r="J124" s="128"/>
      <c r="K124" s="60" t="s">
        <v>94</v>
      </c>
      <c r="L124" s="60" t="s">
        <v>94</v>
      </c>
      <c r="M124" s="60" t="s">
        <v>94</v>
      </c>
    </row>
    <row r="125" spans="1:13" s="83" customFormat="1" ht="30">
      <c r="A125" s="78" t="s">
        <v>120</v>
      </c>
      <c r="B125" s="65">
        <v>2675</v>
      </c>
      <c r="C125" s="63">
        <v>119</v>
      </c>
      <c r="D125" s="63">
        <v>340</v>
      </c>
      <c r="E125" s="62">
        <f t="shared" si="6"/>
        <v>0</v>
      </c>
      <c r="F125" s="62">
        <f>0+G125+J125</f>
        <v>0</v>
      </c>
      <c r="G125" s="62">
        <f>0+G126+G128</f>
        <v>0</v>
      </c>
      <c r="H125" s="77" t="s">
        <v>94</v>
      </c>
      <c r="I125" s="77" t="s">
        <v>94</v>
      </c>
      <c r="J125" s="62">
        <f>0+J126+J127+J128</f>
        <v>0</v>
      </c>
      <c r="K125" s="77" t="s">
        <v>94</v>
      </c>
      <c r="L125" s="77" t="s">
        <v>94</v>
      </c>
      <c r="M125" s="77" t="s">
        <v>94</v>
      </c>
    </row>
    <row r="126" spans="1:13" s="83" customFormat="1" ht="45">
      <c r="A126" s="80" t="s">
        <v>119</v>
      </c>
      <c r="B126" s="65">
        <v>26751</v>
      </c>
      <c r="C126" s="63">
        <v>119</v>
      </c>
      <c r="D126" s="63">
        <v>341</v>
      </c>
      <c r="E126" s="62">
        <f t="shared" si="6"/>
        <v>0</v>
      </c>
      <c r="F126" s="62">
        <f>0+G126+J126</f>
        <v>0</v>
      </c>
      <c r="G126" s="128"/>
      <c r="H126" s="60" t="s">
        <v>94</v>
      </c>
      <c r="I126" s="60" t="s">
        <v>94</v>
      </c>
      <c r="J126" s="128"/>
      <c r="K126" s="60" t="s">
        <v>94</v>
      </c>
      <c r="L126" s="60" t="s">
        <v>94</v>
      </c>
      <c r="M126" s="60" t="s">
        <v>94</v>
      </c>
    </row>
    <row r="127" spans="1:13" s="83" customFormat="1" ht="15">
      <c r="A127" s="80" t="s">
        <v>115</v>
      </c>
      <c r="B127" s="65">
        <v>26752</v>
      </c>
      <c r="C127" s="63">
        <v>119</v>
      </c>
      <c r="D127" s="63">
        <v>345</v>
      </c>
      <c r="E127" s="62">
        <f t="shared" si="6"/>
        <v>0</v>
      </c>
      <c r="F127" s="62">
        <f>0+J127</f>
        <v>0</v>
      </c>
      <c r="G127" s="60" t="s">
        <v>94</v>
      </c>
      <c r="H127" s="60" t="s">
        <v>94</v>
      </c>
      <c r="I127" s="60" t="s">
        <v>94</v>
      </c>
      <c r="J127" s="128"/>
      <c r="K127" s="60" t="s">
        <v>94</v>
      </c>
      <c r="L127" s="60" t="s">
        <v>94</v>
      </c>
      <c r="M127" s="60" t="s">
        <v>94</v>
      </c>
    </row>
    <row r="128" spans="1:13" ht="30">
      <c r="A128" s="80" t="s">
        <v>267</v>
      </c>
      <c r="B128" s="65">
        <v>26753</v>
      </c>
      <c r="C128" s="63">
        <v>119</v>
      </c>
      <c r="D128" s="63">
        <v>346</v>
      </c>
      <c r="E128" s="62">
        <f t="shared" si="6"/>
        <v>0</v>
      </c>
      <c r="F128" s="62">
        <f>0+G128+J128</f>
        <v>0</v>
      </c>
      <c r="G128" s="128"/>
      <c r="H128" s="60" t="s">
        <v>94</v>
      </c>
      <c r="I128" s="60" t="s">
        <v>94</v>
      </c>
      <c r="J128" s="128"/>
      <c r="K128" s="60" t="s">
        <v>94</v>
      </c>
      <c r="L128" s="60" t="s">
        <v>94</v>
      </c>
      <c r="M128" s="60" t="s">
        <v>94</v>
      </c>
    </row>
    <row r="129" spans="1:13" s="83" customFormat="1" ht="45">
      <c r="A129" s="79" t="s">
        <v>133</v>
      </c>
      <c r="B129" s="65">
        <v>2630</v>
      </c>
      <c r="C129" s="63">
        <v>243</v>
      </c>
      <c r="D129" s="63" t="s">
        <v>94</v>
      </c>
      <c r="E129" s="62">
        <f>0+F129+M129</f>
        <v>114150.84</v>
      </c>
      <c r="F129" s="62">
        <f>0+G129+H129+J129</f>
        <v>114150.84</v>
      </c>
      <c r="G129" s="62">
        <f>0+G130+G131</f>
        <v>0</v>
      </c>
      <c r="H129" s="62">
        <f>0+H130+H131+H132+H133</f>
        <v>0</v>
      </c>
      <c r="I129" s="77" t="s">
        <v>94</v>
      </c>
      <c r="J129" s="62">
        <f>0+J130+J131+J132</f>
        <v>114150.84</v>
      </c>
      <c r="K129" s="77" t="s">
        <v>94</v>
      </c>
      <c r="L129" s="77" t="s">
        <v>94</v>
      </c>
      <c r="M129" s="77">
        <f>0+M133</f>
        <v>0</v>
      </c>
    </row>
    <row r="130" spans="1:13" s="83" customFormat="1" ht="30">
      <c r="A130" s="78" t="s">
        <v>132</v>
      </c>
      <c r="B130" s="65">
        <v>2631</v>
      </c>
      <c r="C130" s="63">
        <v>243</v>
      </c>
      <c r="D130" s="63">
        <v>225</v>
      </c>
      <c r="E130" s="62">
        <f>0+F130</f>
        <v>0</v>
      </c>
      <c r="F130" s="62">
        <f>0+G130+H130+J130</f>
        <v>0</v>
      </c>
      <c r="G130" s="128">
        <v>0</v>
      </c>
      <c r="H130" s="128">
        <v>0</v>
      </c>
      <c r="I130" s="60" t="s">
        <v>94</v>
      </c>
      <c r="J130" s="128">
        <v>0</v>
      </c>
      <c r="K130" s="60" t="s">
        <v>94</v>
      </c>
      <c r="L130" s="60" t="s">
        <v>94</v>
      </c>
      <c r="M130" s="60" t="s">
        <v>94</v>
      </c>
    </row>
    <row r="131" spans="1:13" s="83" customFormat="1" ht="15">
      <c r="A131" s="78" t="s">
        <v>125</v>
      </c>
      <c r="B131" s="65">
        <v>2632</v>
      </c>
      <c r="C131" s="63">
        <v>243</v>
      </c>
      <c r="D131" s="63">
        <v>226</v>
      </c>
      <c r="E131" s="62">
        <f>0+F131</f>
        <v>114150.84</v>
      </c>
      <c r="F131" s="62">
        <f>0+G131+H131+J131</f>
        <v>114150.84</v>
      </c>
      <c r="G131" s="128">
        <v>0</v>
      </c>
      <c r="H131" s="128">
        <v>0</v>
      </c>
      <c r="I131" s="60" t="s">
        <v>94</v>
      </c>
      <c r="J131" s="128">
        <v>114150.84</v>
      </c>
      <c r="K131" s="60" t="s">
        <v>94</v>
      </c>
      <c r="L131" s="60" t="s">
        <v>94</v>
      </c>
      <c r="M131" s="60" t="s">
        <v>94</v>
      </c>
    </row>
    <row r="132" spans="1:13" s="83" customFormat="1" ht="30">
      <c r="A132" s="78" t="s">
        <v>104</v>
      </c>
      <c r="B132" s="65">
        <v>2633</v>
      </c>
      <c r="C132" s="63">
        <v>243</v>
      </c>
      <c r="D132" s="63">
        <v>228</v>
      </c>
      <c r="E132" s="62">
        <f>0+F132</f>
        <v>0</v>
      </c>
      <c r="F132" s="62">
        <f>0+H132+J132</f>
        <v>0</v>
      </c>
      <c r="G132" s="60" t="s">
        <v>94</v>
      </c>
      <c r="H132" s="128"/>
      <c r="I132" s="60" t="s">
        <v>94</v>
      </c>
      <c r="J132" s="128"/>
      <c r="K132" s="60" t="s">
        <v>94</v>
      </c>
      <c r="L132" s="60" t="s">
        <v>94</v>
      </c>
      <c r="M132" s="60" t="s">
        <v>94</v>
      </c>
    </row>
    <row r="133" spans="1:13" s="83" customFormat="1" ht="15">
      <c r="A133" s="78" t="s">
        <v>103</v>
      </c>
      <c r="B133" s="65">
        <v>2634</v>
      </c>
      <c r="C133" s="63">
        <v>243</v>
      </c>
      <c r="D133" s="63">
        <v>310</v>
      </c>
      <c r="E133" s="62">
        <f>0+F133+M133</f>
        <v>0</v>
      </c>
      <c r="F133" s="62">
        <f>0+H133</f>
        <v>0</v>
      </c>
      <c r="G133" s="60" t="s">
        <v>94</v>
      </c>
      <c r="H133" s="128"/>
      <c r="I133" s="60" t="s">
        <v>94</v>
      </c>
      <c r="J133" s="60" t="s">
        <v>94</v>
      </c>
      <c r="K133" s="60" t="s">
        <v>94</v>
      </c>
      <c r="L133" s="60" t="s">
        <v>94</v>
      </c>
      <c r="M133" s="128"/>
    </row>
    <row r="134" spans="1:13" s="83" customFormat="1" ht="15">
      <c r="A134" s="79" t="s">
        <v>131</v>
      </c>
      <c r="B134" s="65">
        <v>2640</v>
      </c>
      <c r="C134" s="63">
        <v>244</v>
      </c>
      <c r="D134" s="63" t="s">
        <v>94</v>
      </c>
      <c r="E134" s="62">
        <f>0+F134+L134+M134</f>
        <v>125398535.58</v>
      </c>
      <c r="F134" s="62">
        <f>0+G134+H134+J134</f>
        <v>125398535.58</v>
      </c>
      <c r="G134" s="62">
        <f>0+G136+G137+G138+G139+G140+G141+G142+G143+G144+G145+G146+G147+G148</f>
        <v>117860128.42</v>
      </c>
      <c r="H134" s="62">
        <f>0+H137+H139+H140+H141+H142+H143+H146+H147+H148</f>
        <v>0</v>
      </c>
      <c r="I134" s="77" t="s">
        <v>94</v>
      </c>
      <c r="J134" s="62">
        <f>0+J136+J137+J138+J139+J140+J141+J142+J143+J144+J145+J146+J147+J148+J157</f>
        <v>7538407.16</v>
      </c>
      <c r="K134" s="62">
        <f>0+K136+K137+K139+K140+K141+K146+K147+K148</f>
        <v>0</v>
      </c>
      <c r="L134" s="62">
        <f>0+L141</f>
        <v>0</v>
      </c>
      <c r="M134" s="62">
        <f>0+M139+M141+M146+M148</f>
        <v>0</v>
      </c>
    </row>
    <row r="135" spans="1:13" ht="30">
      <c r="A135" s="78" t="s">
        <v>130</v>
      </c>
      <c r="B135" s="65">
        <v>2641</v>
      </c>
      <c r="C135" s="63">
        <v>244</v>
      </c>
      <c r="D135" s="63" t="s">
        <v>94</v>
      </c>
      <c r="E135" s="62">
        <f>0+F135+L135+M135</f>
        <v>125398535.58</v>
      </c>
      <c r="F135" s="62">
        <f>0+G135+H135+J135</f>
        <v>125398535.58</v>
      </c>
      <c r="G135" s="62">
        <f>0+G136+G137+G138+G139+G140+G141+G142+G143+G144+G145+G146+G147+G148</f>
        <v>117860128.42</v>
      </c>
      <c r="H135" s="62">
        <f>0+H137+H139+H140+H141+H142+H143+H146+H147+H148</f>
        <v>0</v>
      </c>
      <c r="I135" s="77" t="s">
        <v>94</v>
      </c>
      <c r="J135" s="62">
        <f>0+J136+J137+J138+J139+J140+J141+J142+J143+J144+J145+J146+J147+J148+J157</f>
        <v>7538407.16</v>
      </c>
      <c r="K135" s="62">
        <f>0+K136+K137+K139+K140+K141+K146+K147+K148</f>
        <v>0</v>
      </c>
      <c r="L135" s="62">
        <f>0+L141</f>
        <v>0</v>
      </c>
      <c r="M135" s="62">
        <f>0+M139+M141+M146+M148</f>
        <v>0</v>
      </c>
    </row>
    <row r="136" spans="1:13" ht="30">
      <c r="A136" s="80" t="s">
        <v>266</v>
      </c>
      <c r="B136" s="65">
        <v>26411</v>
      </c>
      <c r="C136" s="63">
        <v>244</v>
      </c>
      <c r="D136" s="63">
        <v>221</v>
      </c>
      <c r="E136" s="62">
        <f>0+F136</f>
        <v>1000000</v>
      </c>
      <c r="F136" s="62">
        <f>0+G136+J136</f>
        <v>1000000</v>
      </c>
      <c r="G136" s="128">
        <v>0</v>
      </c>
      <c r="H136" s="60" t="s">
        <v>94</v>
      </c>
      <c r="I136" s="60" t="s">
        <v>94</v>
      </c>
      <c r="J136" s="128">
        <v>1000000</v>
      </c>
      <c r="K136" s="128">
        <v>0</v>
      </c>
      <c r="L136" s="60" t="s">
        <v>94</v>
      </c>
      <c r="M136" s="60" t="s">
        <v>94</v>
      </c>
    </row>
    <row r="137" spans="1:13" ht="15">
      <c r="A137" s="80" t="s">
        <v>128</v>
      </c>
      <c r="B137" s="65">
        <v>26412</v>
      </c>
      <c r="C137" s="63">
        <v>244</v>
      </c>
      <c r="D137" s="63">
        <v>222</v>
      </c>
      <c r="E137" s="62">
        <f>0+F137</f>
        <v>12000</v>
      </c>
      <c r="F137" s="62">
        <f>0+G137+H137+J137</f>
        <v>12000</v>
      </c>
      <c r="G137" s="128">
        <v>0</v>
      </c>
      <c r="H137" s="128">
        <v>0</v>
      </c>
      <c r="I137" s="60" t="s">
        <v>94</v>
      </c>
      <c r="J137" s="128">
        <v>12000</v>
      </c>
      <c r="K137" s="128">
        <v>0</v>
      </c>
      <c r="L137" s="60" t="s">
        <v>94</v>
      </c>
      <c r="M137" s="60" t="s">
        <v>94</v>
      </c>
    </row>
    <row r="138" spans="1:13" ht="15">
      <c r="A138" s="80" t="s">
        <v>107</v>
      </c>
      <c r="B138" s="65">
        <v>26413</v>
      </c>
      <c r="C138" s="63">
        <v>244</v>
      </c>
      <c r="D138" s="63">
        <v>223</v>
      </c>
      <c r="E138" s="62">
        <f>0+F138</f>
        <v>100000</v>
      </c>
      <c r="F138" s="62">
        <f>0+G138+J138</f>
        <v>100000</v>
      </c>
      <c r="G138" s="128">
        <v>0</v>
      </c>
      <c r="H138" s="60" t="s">
        <v>94</v>
      </c>
      <c r="I138" s="60" t="s">
        <v>94</v>
      </c>
      <c r="J138" s="128">
        <v>100000</v>
      </c>
      <c r="K138" s="60" t="s">
        <v>94</v>
      </c>
      <c r="L138" s="60" t="s">
        <v>94</v>
      </c>
      <c r="M138" s="60" t="s">
        <v>94</v>
      </c>
    </row>
    <row r="139" spans="1:13" ht="30">
      <c r="A139" s="80" t="s">
        <v>127</v>
      </c>
      <c r="B139" s="65">
        <v>26414</v>
      </c>
      <c r="C139" s="63">
        <v>244</v>
      </c>
      <c r="D139" s="63">
        <v>224</v>
      </c>
      <c r="E139" s="62">
        <f>0+F139+M139</f>
        <v>0</v>
      </c>
      <c r="F139" s="62">
        <f>0+G139+H139+J139</f>
        <v>0</v>
      </c>
      <c r="G139" s="128">
        <v>0</v>
      </c>
      <c r="H139" s="128">
        <v>0</v>
      </c>
      <c r="I139" s="60" t="s">
        <v>94</v>
      </c>
      <c r="J139" s="128">
        <v>0</v>
      </c>
      <c r="K139" s="128">
        <v>0</v>
      </c>
      <c r="L139" s="60" t="s">
        <v>94</v>
      </c>
      <c r="M139" s="128">
        <v>0</v>
      </c>
    </row>
    <row r="140" spans="1:13" ht="15">
      <c r="A140" s="80" t="s">
        <v>126</v>
      </c>
      <c r="B140" s="65">
        <v>26415</v>
      </c>
      <c r="C140" s="63">
        <v>244</v>
      </c>
      <c r="D140" s="63">
        <v>225</v>
      </c>
      <c r="E140" s="62">
        <f>0+F140</f>
        <v>71001079.42</v>
      </c>
      <c r="F140" s="62">
        <f>0+G140+H140+J140</f>
        <v>71001079.42</v>
      </c>
      <c r="G140" s="128">
        <v>69001079.42</v>
      </c>
      <c r="H140" s="128">
        <v>0</v>
      </c>
      <c r="I140" s="60" t="s">
        <v>94</v>
      </c>
      <c r="J140" s="128">
        <v>2000000</v>
      </c>
      <c r="K140" s="128">
        <v>0</v>
      </c>
      <c r="L140" s="60" t="s">
        <v>94</v>
      </c>
      <c r="M140" s="60" t="s">
        <v>94</v>
      </c>
    </row>
    <row r="141" spans="1:13" ht="15">
      <c r="A141" s="80" t="s">
        <v>125</v>
      </c>
      <c r="B141" s="65">
        <v>26416</v>
      </c>
      <c r="C141" s="63">
        <v>244</v>
      </c>
      <c r="D141" s="63">
        <v>226</v>
      </c>
      <c r="E141" s="62">
        <f>0+F141+L141+M141</f>
        <v>50859049</v>
      </c>
      <c r="F141" s="62">
        <f>0+G141+H141+J141</f>
        <v>50859049</v>
      </c>
      <c r="G141" s="128">
        <v>48859049</v>
      </c>
      <c r="H141" s="128">
        <v>0</v>
      </c>
      <c r="I141" s="60" t="s">
        <v>94</v>
      </c>
      <c r="J141" s="128">
        <v>2000000</v>
      </c>
      <c r="K141" s="128">
        <v>0</v>
      </c>
      <c r="L141" s="128">
        <v>0</v>
      </c>
      <c r="M141" s="128">
        <v>0</v>
      </c>
    </row>
    <row r="142" spans="1:13" ht="15">
      <c r="A142" s="80" t="s">
        <v>124</v>
      </c>
      <c r="B142" s="65">
        <v>26417</v>
      </c>
      <c r="C142" s="63">
        <v>244</v>
      </c>
      <c r="D142" s="63">
        <v>227</v>
      </c>
      <c r="E142" s="62">
        <f>0+F142</f>
        <v>50000</v>
      </c>
      <c r="F142" s="62">
        <f>0+G142+H142+J142</f>
        <v>50000</v>
      </c>
      <c r="G142" s="128"/>
      <c r="H142" s="128"/>
      <c r="I142" s="60" t="s">
        <v>94</v>
      </c>
      <c r="J142" s="128">
        <v>50000</v>
      </c>
      <c r="K142" s="60" t="s">
        <v>94</v>
      </c>
      <c r="L142" s="60" t="s">
        <v>94</v>
      </c>
      <c r="M142" s="60" t="s">
        <v>94</v>
      </c>
    </row>
    <row r="143" spans="1:13" ht="30">
      <c r="A143" s="80" t="s">
        <v>104</v>
      </c>
      <c r="B143" s="65">
        <v>26418</v>
      </c>
      <c r="C143" s="63">
        <v>244</v>
      </c>
      <c r="D143" s="63">
        <v>228</v>
      </c>
      <c r="E143" s="62">
        <f>0+F143</f>
        <v>0</v>
      </c>
      <c r="F143" s="62">
        <f>0+G143+H143+J143</f>
        <v>0</v>
      </c>
      <c r="G143" s="128">
        <v>0</v>
      </c>
      <c r="H143" s="128">
        <v>0</v>
      </c>
      <c r="I143" s="60" t="s">
        <v>94</v>
      </c>
      <c r="J143" s="128">
        <v>0</v>
      </c>
      <c r="K143" s="60" t="s">
        <v>94</v>
      </c>
      <c r="L143" s="60" t="s">
        <v>94</v>
      </c>
      <c r="M143" s="60" t="s">
        <v>94</v>
      </c>
    </row>
    <row r="144" spans="1:13" ht="45">
      <c r="A144" s="80" t="s">
        <v>123</v>
      </c>
      <c r="B144" s="65">
        <v>26419</v>
      </c>
      <c r="C144" s="63">
        <v>244</v>
      </c>
      <c r="D144" s="63">
        <v>229</v>
      </c>
      <c r="E144" s="62">
        <f>0+F144</f>
        <v>0</v>
      </c>
      <c r="F144" s="62">
        <f>0+G144+J144</f>
        <v>0</v>
      </c>
      <c r="G144" s="128"/>
      <c r="H144" s="60" t="s">
        <v>94</v>
      </c>
      <c r="I144" s="60" t="s">
        <v>94</v>
      </c>
      <c r="J144" s="128"/>
      <c r="K144" s="60" t="s">
        <v>94</v>
      </c>
      <c r="L144" s="60" t="s">
        <v>94</v>
      </c>
      <c r="M144" s="60" t="s">
        <v>94</v>
      </c>
    </row>
    <row r="145" spans="1:13" ht="15" customHeight="1">
      <c r="A145" s="80" t="s">
        <v>122</v>
      </c>
      <c r="B145" s="65">
        <v>26420</v>
      </c>
      <c r="C145" s="63">
        <v>244</v>
      </c>
      <c r="D145" s="63">
        <v>267</v>
      </c>
      <c r="E145" s="62">
        <f>0+F145</f>
        <v>0</v>
      </c>
      <c r="F145" s="62">
        <f>0+G145+J145</f>
        <v>0</v>
      </c>
      <c r="G145" s="128"/>
      <c r="H145" s="60" t="s">
        <v>94</v>
      </c>
      <c r="I145" s="60" t="s">
        <v>94</v>
      </c>
      <c r="J145" s="128"/>
      <c r="K145" s="60" t="s">
        <v>94</v>
      </c>
      <c r="L145" s="60" t="s">
        <v>94</v>
      </c>
      <c r="M145" s="60" t="s">
        <v>94</v>
      </c>
    </row>
    <row r="146" spans="1:13" ht="15">
      <c r="A146" s="80" t="s">
        <v>103</v>
      </c>
      <c r="B146" s="65">
        <v>2642</v>
      </c>
      <c r="C146" s="63">
        <v>244</v>
      </c>
      <c r="D146" s="63">
        <v>310</v>
      </c>
      <c r="E146" s="62">
        <f>0+F146+M146</f>
        <v>500000</v>
      </c>
      <c r="F146" s="62">
        <f>0+G146+H146+J146</f>
        <v>500000</v>
      </c>
      <c r="G146" s="128">
        <v>0</v>
      </c>
      <c r="H146" s="128">
        <v>0</v>
      </c>
      <c r="I146" s="60" t="s">
        <v>94</v>
      </c>
      <c r="J146" s="128">
        <v>500000</v>
      </c>
      <c r="K146" s="128">
        <v>0</v>
      </c>
      <c r="L146" s="60" t="s">
        <v>94</v>
      </c>
      <c r="M146" s="130">
        <v>0</v>
      </c>
    </row>
    <row r="147" spans="1:13" ht="30">
      <c r="A147" s="80" t="s">
        <v>121</v>
      </c>
      <c r="B147" s="65">
        <v>2643</v>
      </c>
      <c r="C147" s="63">
        <v>244</v>
      </c>
      <c r="D147" s="63">
        <v>320</v>
      </c>
      <c r="E147" s="62">
        <f>0+F147</f>
        <v>0</v>
      </c>
      <c r="F147" s="62">
        <f>0+G147+H147+J147</f>
        <v>0</v>
      </c>
      <c r="G147" s="128">
        <v>0</v>
      </c>
      <c r="H147" s="128">
        <v>0</v>
      </c>
      <c r="I147" s="60" t="s">
        <v>94</v>
      </c>
      <c r="J147" s="128">
        <v>0</v>
      </c>
      <c r="K147" s="128">
        <v>0</v>
      </c>
      <c r="L147" s="60" t="s">
        <v>94</v>
      </c>
      <c r="M147" s="60" t="s">
        <v>94</v>
      </c>
    </row>
    <row r="148" spans="1:13" ht="30">
      <c r="A148" s="80" t="s">
        <v>120</v>
      </c>
      <c r="B148" s="65">
        <v>2644</v>
      </c>
      <c r="C148" s="63">
        <v>244</v>
      </c>
      <c r="D148" s="63">
        <v>340</v>
      </c>
      <c r="E148" s="62">
        <f>0+F148+M148</f>
        <v>1876407.1600000001</v>
      </c>
      <c r="F148" s="62">
        <f>0+G148+H148+J148</f>
        <v>1876407.1600000001</v>
      </c>
      <c r="G148" s="62">
        <f>0+G149+G150+G151+G152+G153+G154+G155+G156</f>
        <v>0</v>
      </c>
      <c r="H148" s="62">
        <f>0+H150+H151+H152+H153+H154+H155+H156</f>
        <v>0</v>
      </c>
      <c r="I148" s="77" t="s">
        <v>94</v>
      </c>
      <c r="J148" s="62">
        <f>0+J149+J150+J151+J152+J153+J154+J155+J156</f>
        <v>1876407.1600000001</v>
      </c>
      <c r="K148" s="62">
        <f>0+K149+K152+K153+K154+K155+K156</f>
        <v>0</v>
      </c>
      <c r="L148" s="77" t="s">
        <v>94</v>
      </c>
      <c r="M148" s="62">
        <f>0+M156</f>
        <v>0</v>
      </c>
    </row>
    <row r="149" spans="1:13" ht="14.25" customHeight="1">
      <c r="A149" s="131" t="s">
        <v>119</v>
      </c>
      <c r="B149" s="65">
        <v>26441</v>
      </c>
      <c r="C149" s="63">
        <v>244</v>
      </c>
      <c r="D149" s="63">
        <v>341</v>
      </c>
      <c r="E149" s="62">
        <f aca="true" t="shared" si="7" ref="E149:E155">0+F149</f>
        <v>0</v>
      </c>
      <c r="F149" s="62">
        <f>0+G149+J149</f>
        <v>0</v>
      </c>
      <c r="G149" s="128">
        <v>0</v>
      </c>
      <c r="H149" s="60" t="s">
        <v>94</v>
      </c>
      <c r="I149" s="60" t="s">
        <v>94</v>
      </c>
      <c r="J149" s="128">
        <v>0</v>
      </c>
      <c r="K149" s="128">
        <v>0</v>
      </c>
      <c r="L149" s="60" t="s">
        <v>94</v>
      </c>
      <c r="M149" s="60" t="s">
        <v>94</v>
      </c>
    </row>
    <row r="150" spans="1:13" ht="14.25" customHeight="1">
      <c r="A150" s="131" t="s">
        <v>118</v>
      </c>
      <c r="B150" s="65">
        <v>26442</v>
      </c>
      <c r="C150" s="63">
        <v>244</v>
      </c>
      <c r="D150" s="63">
        <v>342</v>
      </c>
      <c r="E150" s="62">
        <f t="shared" si="7"/>
        <v>100000</v>
      </c>
      <c r="F150" s="62">
        <f aca="true" t="shared" si="8" ref="F150:F156">0+G150+H150+J150</f>
        <v>100000</v>
      </c>
      <c r="G150" s="128">
        <v>0</v>
      </c>
      <c r="H150" s="128">
        <v>0</v>
      </c>
      <c r="I150" s="60" t="s">
        <v>94</v>
      </c>
      <c r="J150" s="128">
        <v>100000</v>
      </c>
      <c r="K150" s="60" t="s">
        <v>94</v>
      </c>
      <c r="L150" s="60" t="s">
        <v>94</v>
      </c>
      <c r="M150" s="60" t="s">
        <v>94</v>
      </c>
    </row>
    <row r="151" spans="1:13" ht="14.25" customHeight="1">
      <c r="A151" s="131" t="s">
        <v>117</v>
      </c>
      <c r="B151" s="65">
        <v>26443</v>
      </c>
      <c r="C151" s="63">
        <v>244</v>
      </c>
      <c r="D151" s="63">
        <v>343</v>
      </c>
      <c r="E151" s="62">
        <f t="shared" si="7"/>
        <v>400000</v>
      </c>
      <c r="F151" s="62">
        <f t="shared" si="8"/>
        <v>400000</v>
      </c>
      <c r="G151" s="128">
        <v>0</v>
      </c>
      <c r="H151" s="128">
        <v>0</v>
      </c>
      <c r="I151" s="60" t="s">
        <v>94</v>
      </c>
      <c r="J151" s="128">
        <v>400000</v>
      </c>
      <c r="K151" s="60" t="s">
        <v>94</v>
      </c>
      <c r="L151" s="60" t="s">
        <v>94</v>
      </c>
      <c r="M151" s="60" t="s">
        <v>94</v>
      </c>
    </row>
    <row r="152" spans="1:13" ht="14.25" customHeight="1">
      <c r="A152" s="131" t="s">
        <v>116</v>
      </c>
      <c r="B152" s="65">
        <v>26444</v>
      </c>
      <c r="C152" s="63">
        <v>244</v>
      </c>
      <c r="D152" s="63">
        <v>344</v>
      </c>
      <c r="E152" s="62">
        <f t="shared" si="7"/>
        <v>250000</v>
      </c>
      <c r="F152" s="62">
        <f t="shared" si="8"/>
        <v>250000</v>
      </c>
      <c r="G152" s="128">
        <v>0</v>
      </c>
      <c r="H152" s="128">
        <v>0</v>
      </c>
      <c r="I152" s="60" t="s">
        <v>94</v>
      </c>
      <c r="J152" s="128">
        <v>250000</v>
      </c>
      <c r="K152" s="128">
        <v>0</v>
      </c>
      <c r="L152" s="60" t="s">
        <v>94</v>
      </c>
      <c r="M152" s="60" t="s">
        <v>94</v>
      </c>
    </row>
    <row r="153" spans="1:13" ht="14.25" customHeight="1">
      <c r="A153" s="131" t="s">
        <v>115</v>
      </c>
      <c r="B153" s="65">
        <v>26445</v>
      </c>
      <c r="C153" s="63">
        <v>244</v>
      </c>
      <c r="D153" s="63">
        <v>345</v>
      </c>
      <c r="E153" s="62">
        <f t="shared" si="7"/>
        <v>0</v>
      </c>
      <c r="F153" s="62">
        <f t="shared" si="8"/>
        <v>0</v>
      </c>
      <c r="G153" s="128">
        <v>0</v>
      </c>
      <c r="H153" s="128">
        <v>0</v>
      </c>
      <c r="I153" s="60" t="s">
        <v>94</v>
      </c>
      <c r="J153" s="128">
        <v>0</v>
      </c>
      <c r="K153" s="128">
        <v>0</v>
      </c>
      <c r="L153" s="60" t="s">
        <v>94</v>
      </c>
      <c r="M153" s="60" t="s">
        <v>94</v>
      </c>
    </row>
    <row r="154" spans="1:13" ht="14.25" customHeight="1">
      <c r="A154" s="131" t="s">
        <v>114</v>
      </c>
      <c r="B154" s="65">
        <v>26446</v>
      </c>
      <c r="C154" s="63">
        <v>244</v>
      </c>
      <c r="D154" s="63">
        <v>346</v>
      </c>
      <c r="E154" s="62">
        <f t="shared" si="7"/>
        <v>1026407.16</v>
      </c>
      <c r="F154" s="62">
        <f t="shared" si="8"/>
        <v>1026407.16</v>
      </c>
      <c r="G154" s="128">
        <v>0</v>
      </c>
      <c r="H154" s="128">
        <v>0</v>
      </c>
      <c r="I154" s="60" t="s">
        <v>94</v>
      </c>
      <c r="J154" s="128">
        <v>1026407.16</v>
      </c>
      <c r="K154" s="128">
        <v>0</v>
      </c>
      <c r="L154" s="60" t="s">
        <v>94</v>
      </c>
      <c r="M154" s="60" t="s">
        <v>94</v>
      </c>
    </row>
    <row r="155" spans="1:13" ht="30">
      <c r="A155" s="131" t="s">
        <v>113</v>
      </c>
      <c r="B155" s="65">
        <v>26447</v>
      </c>
      <c r="C155" s="63">
        <v>244</v>
      </c>
      <c r="D155" s="63">
        <v>347</v>
      </c>
      <c r="E155" s="62">
        <f t="shared" si="7"/>
        <v>0</v>
      </c>
      <c r="F155" s="62">
        <f t="shared" si="8"/>
        <v>0</v>
      </c>
      <c r="G155" s="128">
        <v>0</v>
      </c>
      <c r="H155" s="128">
        <v>0</v>
      </c>
      <c r="I155" s="60" t="s">
        <v>94</v>
      </c>
      <c r="J155" s="128">
        <v>0</v>
      </c>
      <c r="K155" s="128">
        <v>0</v>
      </c>
      <c r="L155" s="60" t="s">
        <v>94</v>
      </c>
      <c r="M155" s="60" t="s">
        <v>94</v>
      </c>
    </row>
    <row r="156" spans="1:13" ht="30">
      <c r="A156" s="131" t="s">
        <v>112</v>
      </c>
      <c r="B156" s="65">
        <v>26448</v>
      </c>
      <c r="C156" s="63">
        <v>244</v>
      </c>
      <c r="D156" s="63">
        <v>349</v>
      </c>
      <c r="E156" s="62">
        <f>0+F156+M156</f>
        <v>100000</v>
      </c>
      <c r="F156" s="62">
        <f t="shared" si="8"/>
        <v>100000</v>
      </c>
      <c r="G156" s="128">
        <v>0</v>
      </c>
      <c r="H156" s="128">
        <v>0</v>
      </c>
      <c r="I156" s="60" t="s">
        <v>94</v>
      </c>
      <c r="J156" s="128">
        <v>100000</v>
      </c>
      <c r="K156" s="128">
        <v>0</v>
      </c>
      <c r="L156" s="60" t="s">
        <v>94</v>
      </c>
      <c r="M156" s="128">
        <v>0</v>
      </c>
    </row>
    <row r="157" spans="1:13" ht="30">
      <c r="A157" s="80" t="s">
        <v>265</v>
      </c>
      <c r="B157" s="65">
        <v>2645</v>
      </c>
      <c r="C157" s="63">
        <v>244</v>
      </c>
      <c r="D157" s="82">
        <v>350</v>
      </c>
      <c r="E157" s="62">
        <f aca="true" t="shared" si="9" ref="E157:E165">0+F157</f>
        <v>0</v>
      </c>
      <c r="F157" s="62">
        <f>0+J157</f>
        <v>0</v>
      </c>
      <c r="G157" s="77" t="s">
        <v>94</v>
      </c>
      <c r="H157" s="77" t="s">
        <v>94</v>
      </c>
      <c r="I157" s="77" t="s">
        <v>94</v>
      </c>
      <c r="J157" s="62">
        <f>0+J158+J159</f>
        <v>0</v>
      </c>
      <c r="K157" s="77" t="s">
        <v>94</v>
      </c>
      <c r="L157" s="77" t="s">
        <v>94</v>
      </c>
      <c r="M157" s="77" t="s">
        <v>94</v>
      </c>
    </row>
    <row r="158" spans="1:13" ht="60">
      <c r="A158" s="131" t="s">
        <v>109</v>
      </c>
      <c r="B158" s="65">
        <v>26451</v>
      </c>
      <c r="C158" s="63">
        <v>244</v>
      </c>
      <c r="D158" s="63">
        <v>352</v>
      </c>
      <c r="E158" s="62">
        <f t="shared" si="9"/>
        <v>0</v>
      </c>
      <c r="F158" s="62">
        <f>0+J158</f>
        <v>0</v>
      </c>
      <c r="G158" s="60" t="s">
        <v>94</v>
      </c>
      <c r="H158" s="60" t="s">
        <v>94</v>
      </c>
      <c r="I158" s="60" t="s">
        <v>94</v>
      </c>
      <c r="J158" s="128"/>
      <c r="K158" s="60" t="s">
        <v>94</v>
      </c>
      <c r="L158" s="60" t="s">
        <v>94</v>
      </c>
      <c r="M158" s="60" t="s">
        <v>94</v>
      </c>
    </row>
    <row r="159" spans="1:13" ht="60">
      <c r="A159" s="131" t="s">
        <v>110</v>
      </c>
      <c r="B159" s="65">
        <v>26452</v>
      </c>
      <c r="C159" s="63">
        <v>244</v>
      </c>
      <c r="D159" s="63">
        <v>353</v>
      </c>
      <c r="E159" s="62">
        <f t="shared" si="9"/>
        <v>0</v>
      </c>
      <c r="F159" s="62">
        <f>0+J159</f>
        <v>0</v>
      </c>
      <c r="G159" s="60" t="s">
        <v>94</v>
      </c>
      <c r="H159" s="60" t="s">
        <v>94</v>
      </c>
      <c r="I159" s="60" t="s">
        <v>94</v>
      </c>
      <c r="J159" s="128"/>
      <c r="K159" s="60" t="s">
        <v>94</v>
      </c>
      <c r="L159" s="60" t="s">
        <v>94</v>
      </c>
      <c r="M159" s="60" t="s">
        <v>94</v>
      </c>
    </row>
    <row r="160" spans="1:13" ht="15">
      <c r="A160" s="88" t="s">
        <v>108</v>
      </c>
      <c r="B160" s="86">
        <v>2660</v>
      </c>
      <c r="C160" s="85">
        <v>247</v>
      </c>
      <c r="D160" s="85" t="s">
        <v>94</v>
      </c>
      <c r="E160" s="62">
        <f t="shared" si="9"/>
        <v>12000000</v>
      </c>
      <c r="F160" s="62">
        <f>0+G160+H160+J160</f>
        <v>12000000</v>
      </c>
      <c r="G160" s="77">
        <f>0+G161</f>
        <v>11000000</v>
      </c>
      <c r="H160" s="77">
        <f>0+H161</f>
        <v>0</v>
      </c>
      <c r="I160" s="77" t="s">
        <v>94</v>
      </c>
      <c r="J160" s="77">
        <f>0+J161</f>
        <v>1000000</v>
      </c>
      <c r="K160" s="77">
        <f>0+K161</f>
        <v>0</v>
      </c>
      <c r="L160" s="77" t="s">
        <v>94</v>
      </c>
      <c r="M160" s="77" t="s">
        <v>94</v>
      </c>
    </row>
    <row r="161" spans="1:13" ht="15">
      <c r="A161" s="87" t="s">
        <v>107</v>
      </c>
      <c r="B161" s="86">
        <v>26601</v>
      </c>
      <c r="C161" s="85">
        <v>247</v>
      </c>
      <c r="D161" s="85">
        <v>223</v>
      </c>
      <c r="E161" s="62">
        <f t="shared" si="9"/>
        <v>12000000</v>
      </c>
      <c r="F161" s="62">
        <f>0+G161+H161+J161</f>
        <v>12000000</v>
      </c>
      <c r="G161" s="130">
        <v>11000000</v>
      </c>
      <c r="H161" s="130">
        <v>0</v>
      </c>
      <c r="I161" s="60" t="s">
        <v>94</v>
      </c>
      <c r="J161" s="130">
        <v>1000000</v>
      </c>
      <c r="K161" s="130">
        <v>0</v>
      </c>
      <c r="L161" s="60" t="s">
        <v>94</v>
      </c>
      <c r="M161" s="60" t="s">
        <v>94</v>
      </c>
    </row>
    <row r="162" spans="1:13" ht="45">
      <c r="A162" s="78" t="s">
        <v>106</v>
      </c>
      <c r="B162" s="65">
        <v>2700</v>
      </c>
      <c r="C162" s="63">
        <v>400</v>
      </c>
      <c r="D162" s="63" t="s">
        <v>94</v>
      </c>
      <c r="E162" s="62">
        <f t="shared" si="9"/>
        <v>0</v>
      </c>
      <c r="F162" s="62">
        <f>0+I162</f>
        <v>0</v>
      </c>
      <c r="G162" s="77" t="s">
        <v>94</v>
      </c>
      <c r="H162" s="77" t="s">
        <v>94</v>
      </c>
      <c r="I162" s="62">
        <f>0+I163</f>
        <v>0</v>
      </c>
      <c r="J162" s="77" t="s">
        <v>94</v>
      </c>
      <c r="K162" s="77" t="s">
        <v>94</v>
      </c>
      <c r="L162" s="77" t="s">
        <v>94</v>
      </c>
      <c r="M162" s="77" t="s">
        <v>94</v>
      </c>
    </row>
    <row r="163" spans="1:13" ht="45">
      <c r="A163" s="80" t="s">
        <v>105</v>
      </c>
      <c r="B163" s="65">
        <v>2720</v>
      </c>
      <c r="C163" s="63">
        <v>407</v>
      </c>
      <c r="D163" s="63" t="s">
        <v>94</v>
      </c>
      <c r="E163" s="62">
        <f t="shared" si="9"/>
        <v>0</v>
      </c>
      <c r="F163" s="62">
        <f>0+I163</f>
        <v>0</v>
      </c>
      <c r="G163" s="77" t="s">
        <v>94</v>
      </c>
      <c r="H163" s="77" t="s">
        <v>94</v>
      </c>
      <c r="I163" s="62">
        <f>0+I164+I165</f>
        <v>0</v>
      </c>
      <c r="J163" s="77" t="s">
        <v>94</v>
      </c>
      <c r="K163" s="77" t="s">
        <v>94</v>
      </c>
      <c r="L163" s="77" t="s">
        <v>94</v>
      </c>
      <c r="M163" s="77" t="s">
        <v>94</v>
      </c>
    </row>
    <row r="164" spans="1:13" ht="30">
      <c r="A164" s="129" t="s">
        <v>104</v>
      </c>
      <c r="B164" s="65">
        <v>27201</v>
      </c>
      <c r="C164" s="63">
        <v>407</v>
      </c>
      <c r="D164" s="64">
        <v>228</v>
      </c>
      <c r="E164" s="62">
        <f t="shared" si="9"/>
        <v>0</v>
      </c>
      <c r="F164" s="62">
        <f>0+I164</f>
        <v>0</v>
      </c>
      <c r="G164" s="60" t="s">
        <v>94</v>
      </c>
      <c r="H164" s="60" t="s">
        <v>94</v>
      </c>
      <c r="I164" s="128">
        <v>0</v>
      </c>
      <c r="J164" s="60" t="s">
        <v>94</v>
      </c>
      <c r="K164" s="60" t="s">
        <v>94</v>
      </c>
      <c r="L164" s="60" t="s">
        <v>94</v>
      </c>
      <c r="M164" s="60" t="s">
        <v>94</v>
      </c>
    </row>
    <row r="165" spans="1:13" ht="15">
      <c r="A165" s="129" t="s">
        <v>103</v>
      </c>
      <c r="B165" s="65">
        <v>27202</v>
      </c>
      <c r="C165" s="63">
        <v>407</v>
      </c>
      <c r="D165" s="64">
        <v>310</v>
      </c>
      <c r="E165" s="62">
        <f t="shared" si="9"/>
        <v>0</v>
      </c>
      <c r="F165" s="62">
        <f>0+I165</f>
        <v>0</v>
      </c>
      <c r="G165" s="60" t="s">
        <v>94</v>
      </c>
      <c r="H165" s="60" t="s">
        <v>94</v>
      </c>
      <c r="I165" s="128">
        <v>0</v>
      </c>
      <c r="J165" s="60" t="s">
        <v>94</v>
      </c>
      <c r="K165" s="60" t="s">
        <v>94</v>
      </c>
      <c r="L165" s="60" t="s">
        <v>94</v>
      </c>
      <c r="M165" s="60" t="s">
        <v>94</v>
      </c>
    </row>
    <row r="166" spans="1:13" ht="15">
      <c r="A166" s="75" t="s">
        <v>102</v>
      </c>
      <c r="B166" s="69">
        <v>3000</v>
      </c>
      <c r="C166" s="74">
        <v>100</v>
      </c>
      <c r="D166" s="63" t="s">
        <v>94</v>
      </c>
      <c r="E166" s="68">
        <f>0+F166+M166</f>
        <v>-6000000</v>
      </c>
      <c r="F166" s="68">
        <f>0+J166</f>
        <v>-6000000</v>
      </c>
      <c r="G166" s="68" t="s">
        <v>94</v>
      </c>
      <c r="H166" s="68" t="s">
        <v>94</v>
      </c>
      <c r="I166" s="68" t="s">
        <v>94</v>
      </c>
      <c r="J166" s="68">
        <f>0+J167+J168+J169+J170</f>
        <v>-6000000</v>
      </c>
      <c r="K166" s="68">
        <f>0+K167+K168+K169+K170</f>
        <v>0</v>
      </c>
      <c r="L166" s="68" t="s">
        <v>94</v>
      </c>
      <c r="M166" s="68">
        <f>0+M167+M168+M169+M170</f>
        <v>0</v>
      </c>
    </row>
    <row r="167" spans="1:13" ht="30">
      <c r="A167" s="73" t="s">
        <v>101</v>
      </c>
      <c r="B167" s="71">
        <v>3010</v>
      </c>
      <c r="C167" s="63">
        <v>180</v>
      </c>
      <c r="D167" s="63">
        <v>189</v>
      </c>
      <c r="E167" s="62">
        <f>0+F167+M167</f>
        <v>-500000</v>
      </c>
      <c r="F167" s="62">
        <f>0+J167</f>
        <v>-500000</v>
      </c>
      <c r="G167" s="60" t="s">
        <v>94</v>
      </c>
      <c r="H167" s="60" t="s">
        <v>94</v>
      </c>
      <c r="I167" s="60" t="s">
        <v>94</v>
      </c>
      <c r="J167" s="128">
        <v>-500000</v>
      </c>
      <c r="K167" s="128"/>
      <c r="L167" s="60" t="s">
        <v>94</v>
      </c>
      <c r="M167" s="128"/>
    </row>
    <row r="168" spans="1:13" ht="15">
      <c r="A168" s="72" t="s">
        <v>100</v>
      </c>
      <c r="B168" s="71">
        <v>3020</v>
      </c>
      <c r="C168" s="63">
        <v>180</v>
      </c>
      <c r="D168" s="63">
        <v>189</v>
      </c>
      <c r="E168" s="62">
        <f>0+F168+M168</f>
        <v>-5500000</v>
      </c>
      <c r="F168" s="62">
        <f>0+J168</f>
        <v>-5500000</v>
      </c>
      <c r="G168" s="60" t="s">
        <v>94</v>
      </c>
      <c r="H168" s="60" t="s">
        <v>94</v>
      </c>
      <c r="I168" s="60" t="s">
        <v>94</v>
      </c>
      <c r="J168" s="128">
        <v>-5500000</v>
      </c>
      <c r="K168" s="128"/>
      <c r="L168" s="60" t="s">
        <v>94</v>
      </c>
      <c r="M168" s="128"/>
    </row>
    <row r="169" spans="1:13" ht="15">
      <c r="A169" s="72" t="s">
        <v>99</v>
      </c>
      <c r="B169" s="71">
        <v>3030</v>
      </c>
      <c r="C169" s="64">
        <v>180</v>
      </c>
      <c r="D169" s="63">
        <v>189</v>
      </c>
      <c r="E169" s="62">
        <f>0+F169+M169</f>
        <v>0</v>
      </c>
      <c r="F169" s="62">
        <f>0+J169</f>
        <v>0</v>
      </c>
      <c r="G169" s="60" t="s">
        <v>94</v>
      </c>
      <c r="H169" s="60" t="s">
        <v>94</v>
      </c>
      <c r="I169" s="60" t="s">
        <v>94</v>
      </c>
      <c r="J169" s="128">
        <v>0</v>
      </c>
      <c r="K169" s="128">
        <v>0</v>
      </c>
      <c r="L169" s="60" t="s">
        <v>94</v>
      </c>
      <c r="M169" s="128">
        <v>0</v>
      </c>
    </row>
    <row r="170" spans="1:13" ht="15">
      <c r="A170" s="72" t="s">
        <v>98</v>
      </c>
      <c r="B170" s="71">
        <v>3040</v>
      </c>
      <c r="C170" s="64">
        <v>130</v>
      </c>
      <c r="D170" s="63">
        <v>131</v>
      </c>
      <c r="E170" s="62">
        <f>0+F170+M170</f>
        <v>0</v>
      </c>
      <c r="F170" s="62">
        <f>0+J170</f>
        <v>0</v>
      </c>
      <c r="G170" s="60" t="s">
        <v>94</v>
      </c>
      <c r="H170" s="60" t="s">
        <v>94</v>
      </c>
      <c r="I170" s="60" t="s">
        <v>94</v>
      </c>
      <c r="J170" s="128">
        <v>0</v>
      </c>
      <c r="K170" s="128">
        <v>0</v>
      </c>
      <c r="L170" s="60" t="s">
        <v>94</v>
      </c>
      <c r="M170" s="128">
        <v>0</v>
      </c>
    </row>
    <row r="171" spans="1:13" ht="15">
      <c r="A171" s="70" t="s">
        <v>97</v>
      </c>
      <c r="B171" s="69">
        <v>4000</v>
      </c>
      <c r="C171" s="64" t="s">
        <v>94</v>
      </c>
      <c r="D171" s="63" t="s">
        <v>94</v>
      </c>
      <c r="E171" s="68">
        <f>0+F171</f>
        <v>0</v>
      </c>
      <c r="F171" s="68">
        <f>0+H171</f>
        <v>0</v>
      </c>
      <c r="G171" s="67" t="s">
        <v>94</v>
      </c>
      <c r="H171" s="68">
        <f>0+H172</f>
        <v>0</v>
      </c>
      <c r="I171" s="68">
        <f>0+I172</f>
        <v>0</v>
      </c>
      <c r="J171" s="67" t="s">
        <v>94</v>
      </c>
      <c r="K171" s="67" t="s">
        <v>94</v>
      </c>
      <c r="L171" s="67" t="s">
        <v>94</v>
      </c>
      <c r="M171" s="67" t="s">
        <v>94</v>
      </c>
    </row>
    <row r="172" spans="1:13" ht="30">
      <c r="A172" s="66" t="s">
        <v>96</v>
      </c>
      <c r="B172" s="65">
        <v>4010</v>
      </c>
      <c r="C172" s="64">
        <v>610</v>
      </c>
      <c r="D172" s="63" t="s">
        <v>94</v>
      </c>
      <c r="E172" s="62">
        <f>0+F172</f>
        <v>0</v>
      </c>
      <c r="F172" s="62">
        <f>0+H172+I172</f>
        <v>0</v>
      </c>
      <c r="G172" s="60" t="s">
        <v>94</v>
      </c>
      <c r="H172" s="128"/>
      <c r="I172" s="61"/>
      <c r="J172" s="60" t="s">
        <v>94</v>
      </c>
      <c r="K172" s="60" t="s">
        <v>94</v>
      </c>
      <c r="L172" s="60" t="s">
        <v>94</v>
      </c>
      <c r="M172" s="60" t="s">
        <v>94</v>
      </c>
    </row>
    <row r="173" spans="1:13" ht="30">
      <c r="A173" s="66" t="s">
        <v>95</v>
      </c>
      <c r="B173" s="65">
        <v>7000</v>
      </c>
      <c r="C173" s="64" t="s">
        <v>94</v>
      </c>
      <c r="D173" s="63" t="s">
        <v>94</v>
      </c>
      <c r="E173" s="62">
        <f>0+F173</f>
        <v>0</v>
      </c>
      <c r="F173" s="128"/>
      <c r="G173" s="60" t="s">
        <v>94</v>
      </c>
      <c r="H173" s="60" t="s">
        <v>94</v>
      </c>
      <c r="I173" s="60" t="s">
        <v>94</v>
      </c>
      <c r="J173" s="60" t="s">
        <v>94</v>
      </c>
      <c r="K173" s="60" t="s">
        <v>94</v>
      </c>
      <c r="L173" s="60" t="s">
        <v>94</v>
      </c>
      <c r="M173" s="60" t="s">
        <v>94</v>
      </c>
    </row>
    <row r="174" spans="1:13" s="53" customFormat="1" ht="15">
      <c r="A174" s="59"/>
      <c r="B174" s="58"/>
      <c r="C174" s="57"/>
      <c r="D174" s="57"/>
      <c r="E174" s="56"/>
      <c r="F174" s="56"/>
      <c r="G174" s="54"/>
      <c r="H174" s="54"/>
      <c r="I174" s="54"/>
      <c r="J174" s="54"/>
      <c r="K174" s="55"/>
      <c r="L174" s="54"/>
      <c r="M174" s="54"/>
    </row>
    <row r="175" ht="15"/>
    <row r="176" spans="1:13" ht="15">
      <c r="A176" s="324"/>
      <c r="B176" s="324"/>
      <c r="C176" s="324"/>
      <c r="D176" s="324"/>
      <c r="E176" s="324"/>
      <c r="F176" s="324"/>
      <c r="G176" s="324"/>
      <c r="I176" s="4" t="s">
        <v>91</v>
      </c>
      <c r="L176" s="309"/>
      <c r="M176" s="309"/>
    </row>
    <row r="177" spans="4:13" ht="15">
      <c r="D177" s="4"/>
      <c r="E177" s="49"/>
      <c r="F177" s="49"/>
      <c r="I177" s="42" t="s">
        <v>79</v>
      </c>
      <c r="L177" s="310" t="s">
        <v>90</v>
      </c>
      <c r="M177" s="310"/>
    </row>
    <row r="178" spans="1:13" ht="15">
      <c r="A178" s="324"/>
      <c r="B178" s="324"/>
      <c r="C178" s="324"/>
      <c r="D178" s="324"/>
      <c r="E178" s="324"/>
      <c r="F178" s="324"/>
      <c r="G178" s="324"/>
      <c r="H178" s="324"/>
      <c r="I178" s="44" t="s">
        <v>91</v>
      </c>
      <c r="L178" s="309"/>
      <c r="M178" s="309"/>
    </row>
    <row r="179" spans="4:13" ht="15">
      <c r="D179" s="4"/>
      <c r="E179" s="49"/>
      <c r="F179" s="49"/>
      <c r="I179" s="44" t="s">
        <v>79</v>
      </c>
      <c r="L179" s="308" t="s">
        <v>90</v>
      </c>
      <c r="M179" s="308"/>
    </row>
    <row r="180" spans="1:13" ht="15">
      <c r="A180" s="324"/>
      <c r="B180" s="324"/>
      <c r="C180" s="324"/>
      <c r="D180" s="324"/>
      <c r="E180" s="324"/>
      <c r="F180" s="324"/>
      <c r="G180" s="324"/>
      <c r="H180" s="324"/>
      <c r="I180" s="44" t="s">
        <v>91</v>
      </c>
      <c r="L180" s="309"/>
      <c r="M180" s="309"/>
    </row>
    <row r="181" spans="4:13" ht="15">
      <c r="D181" s="4"/>
      <c r="E181" s="49"/>
      <c r="F181" s="49"/>
      <c r="I181" s="44" t="s">
        <v>79</v>
      </c>
      <c r="L181" s="308" t="s">
        <v>90</v>
      </c>
      <c r="M181" s="308"/>
    </row>
    <row r="182" spans="1:13" ht="15">
      <c r="A182" s="52"/>
      <c r="D182" s="4"/>
      <c r="E182" s="49"/>
      <c r="F182" s="49"/>
      <c r="I182" s="44" t="s">
        <v>91</v>
      </c>
      <c r="L182" s="309"/>
      <c r="M182" s="309"/>
    </row>
    <row r="183" spans="1:13" ht="15">
      <c r="A183" s="51"/>
      <c r="B183" s="50"/>
      <c r="D183" s="4"/>
      <c r="E183" s="49"/>
      <c r="F183" s="49"/>
      <c r="I183" s="44" t="s">
        <v>79</v>
      </c>
      <c r="L183" s="308" t="s">
        <v>90</v>
      </c>
      <c r="M183" s="308"/>
    </row>
    <row r="184" spans="1:2" ht="15">
      <c r="A184" s="48"/>
      <c r="B184" s="50"/>
    </row>
    <row r="365" ht="15"/>
    <row r="366" ht="15"/>
    <row r="367" ht="15"/>
    <row r="368" ht="15"/>
    <row r="369" ht="15"/>
    <row r="370" ht="15"/>
  </sheetData>
  <sheetProtection/>
  <mergeCells count="27">
    <mergeCell ref="A180:H180"/>
    <mergeCell ref="M5:M7"/>
    <mergeCell ref="L5:L7"/>
    <mergeCell ref="F5:F7"/>
    <mergeCell ref="A178:H178"/>
    <mergeCell ref="A176:G176"/>
    <mergeCell ref="H6:H7"/>
    <mergeCell ref="I6:I7"/>
    <mergeCell ref="D4:D7"/>
    <mergeCell ref="G5:K5"/>
    <mergeCell ref="J6:K6"/>
    <mergeCell ref="E4:E7"/>
    <mergeCell ref="G4:K4"/>
    <mergeCell ref="A2:M2"/>
    <mergeCell ref="A4:A7"/>
    <mergeCell ref="G6:G7"/>
    <mergeCell ref="C4:C7"/>
    <mergeCell ref="B4:B7"/>
    <mergeCell ref="J3:K3"/>
    <mergeCell ref="L183:M183"/>
    <mergeCell ref="L176:M176"/>
    <mergeCell ref="L177:M177"/>
    <mergeCell ref="L178:M178"/>
    <mergeCell ref="L179:M179"/>
    <mergeCell ref="L180:M180"/>
    <mergeCell ref="L181:M181"/>
    <mergeCell ref="L182:M182"/>
  </mergeCells>
  <printOptions/>
  <pageMargins left="0.7086614173228347" right="0.3937007874015748" top="0.7480314960629921" bottom="0.7480314960629921" header="0.31496062992125984" footer="0.31496062992125984"/>
  <pageSetup fitToHeight="2" fitToWidth="0" horizontalDpi="600" verticalDpi="600" orientation="portrait" paperSize="9" scale="3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4"/>
  <sheetViews>
    <sheetView zoomScale="90" zoomScaleNormal="90" zoomScalePageLayoutView="0" workbookViewId="0" topLeftCell="A1">
      <pane ySplit="7" topLeftCell="A8" activePane="bottomLeft" state="frozen"/>
      <selection pane="topLeft" activeCell="C1" sqref="C1"/>
      <selection pane="bottomLeft" activeCell="A1" sqref="A1"/>
    </sheetView>
  </sheetViews>
  <sheetFormatPr defaultColWidth="9.140625" defaultRowHeight="15"/>
  <cols>
    <col min="1" max="1" width="58.140625" style="4" customWidth="1"/>
    <col min="2" max="2" width="8.140625" style="46" customWidth="1"/>
    <col min="3" max="3" width="13.421875" style="4" customWidth="1"/>
    <col min="4" max="4" width="10.57421875" style="5" customWidth="1"/>
    <col min="5" max="6" width="17.28125" style="45" customWidth="1"/>
    <col min="7" max="7" width="17.28125" style="4" customWidth="1"/>
    <col min="8" max="8" width="22.00390625" style="4" customWidth="1"/>
    <col min="9" max="13" width="17.421875" style="4" customWidth="1"/>
    <col min="14" max="16384" width="9.140625" style="4" customWidth="1"/>
  </cols>
  <sheetData>
    <row r="1" spans="1:13" ht="6" customHeight="1">
      <c r="A1" s="114" t="s">
        <v>272</v>
      </c>
      <c r="B1" s="126"/>
      <c r="C1" s="125"/>
      <c r="D1" s="114"/>
      <c r="E1" s="124"/>
      <c r="F1" s="124"/>
      <c r="G1" s="114"/>
      <c r="H1" s="123"/>
      <c r="I1" s="123"/>
      <c r="J1" s="122"/>
      <c r="K1" s="122"/>
      <c r="L1" s="122"/>
      <c r="M1" s="121"/>
    </row>
    <row r="2" spans="1:13" ht="15" customHeight="1">
      <c r="A2" s="319" t="s">
        <v>271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15">
      <c r="A3" s="119"/>
      <c r="B3" s="120"/>
      <c r="C3" s="119"/>
      <c r="D3" s="119"/>
      <c r="E3" s="118"/>
      <c r="F3" s="118"/>
      <c r="G3" s="117"/>
      <c r="H3" s="116"/>
      <c r="I3" s="116"/>
      <c r="J3" s="323"/>
      <c r="K3" s="323"/>
      <c r="L3" s="115"/>
      <c r="M3" s="114"/>
    </row>
    <row r="4" spans="1:13" ht="15" customHeight="1">
      <c r="A4" s="320" t="s">
        <v>263</v>
      </c>
      <c r="B4" s="320" t="s">
        <v>262</v>
      </c>
      <c r="C4" s="320" t="s">
        <v>261</v>
      </c>
      <c r="D4" s="330" t="s">
        <v>260</v>
      </c>
      <c r="E4" s="313" t="s">
        <v>259</v>
      </c>
      <c r="F4" s="113"/>
      <c r="G4" s="317" t="s">
        <v>258</v>
      </c>
      <c r="H4" s="317"/>
      <c r="I4" s="317"/>
      <c r="J4" s="317"/>
      <c r="K4" s="317"/>
      <c r="L4" s="112"/>
      <c r="M4" s="111"/>
    </row>
    <row r="5" spans="1:13" ht="15" customHeight="1">
      <c r="A5" s="320"/>
      <c r="B5" s="320"/>
      <c r="C5" s="320"/>
      <c r="D5" s="331"/>
      <c r="E5" s="314"/>
      <c r="F5" s="313" t="s">
        <v>257</v>
      </c>
      <c r="G5" s="316" t="s">
        <v>256</v>
      </c>
      <c r="H5" s="317"/>
      <c r="I5" s="317"/>
      <c r="J5" s="317"/>
      <c r="K5" s="318"/>
      <c r="L5" s="325" t="s">
        <v>255</v>
      </c>
      <c r="M5" s="325" t="s">
        <v>254</v>
      </c>
    </row>
    <row r="6" spans="1:13" ht="105.75" customHeight="1">
      <c r="A6" s="320"/>
      <c r="B6" s="320"/>
      <c r="C6" s="320"/>
      <c r="D6" s="331"/>
      <c r="E6" s="314"/>
      <c r="F6" s="314"/>
      <c r="G6" s="321" t="s">
        <v>253</v>
      </c>
      <c r="H6" s="328" t="s">
        <v>252</v>
      </c>
      <c r="I6" s="328" t="s">
        <v>251</v>
      </c>
      <c r="J6" s="311" t="s">
        <v>250</v>
      </c>
      <c r="K6" s="312"/>
      <c r="L6" s="326"/>
      <c r="M6" s="326"/>
    </row>
    <row r="7" spans="1:13" ht="18.75" customHeight="1">
      <c r="A7" s="320"/>
      <c r="B7" s="320"/>
      <c r="C7" s="320"/>
      <c r="D7" s="332"/>
      <c r="E7" s="315"/>
      <c r="F7" s="315"/>
      <c r="G7" s="322"/>
      <c r="H7" s="329"/>
      <c r="I7" s="329"/>
      <c r="J7" s="110" t="s">
        <v>249</v>
      </c>
      <c r="K7" s="110" t="s">
        <v>248</v>
      </c>
      <c r="L7" s="327"/>
      <c r="M7" s="327"/>
    </row>
    <row r="8" spans="1:13" ht="15">
      <c r="A8" s="138">
        <v>1</v>
      </c>
      <c r="B8" s="138">
        <v>2</v>
      </c>
      <c r="C8" s="138">
        <v>3</v>
      </c>
      <c r="D8" s="138">
        <v>4</v>
      </c>
      <c r="E8" s="138">
        <v>5</v>
      </c>
      <c r="F8" s="138">
        <v>6</v>
      </c>
      <c r="G8" s="138">
        <v>7</v>
      </c>
      <c r="H8" s="138">
        <v>8</v>
      </c>
      <c r="I8" s="138">
        <v>9</v>
      </c>
      <c r="J8" s="138">
        <v>10</v>
      </c>
      <c r="K8" s="138">
        <v>11</v>
      </c>
      <c r="L8" s="138">
        <v>12</v>
      </c>
      <c r="M8" s="138">
        <v>13</v>
      </c>
    </row>
    <row r="9" spans="1:13" ht="30">
      <c r="A9" s="109" t="s">
        <v>247</v>
      </c>
      <c r="B9" s="105" t="s">
        <v>246</v>
      </c>
      <c r="C9" s="138" t="s">
        <v>94</v>
      </c>
      <c r="D9" s="138" t="s">
        <v>94</v>
      </c>
      <c r="E9" s="104">
        <f>0+F9+L9+M9</f>
        <v>0</v>
      </c>
      <c r="F9" s="103">
        <f>0+G9+H9+I9+J9</f>
        <v>0</v>
      </c>
      <c r="G9" s="137">
        <v>0</v>
      </c>
      <c r="H9" s="136">
        <v>0</v>
      </c>
      <c r="I9" s="136">
        <v>0</v>
      </c>
      <c r="J9" s="136">
        <v>0</v>
      </c>
      <c r="K9" s="136">
        <v>0</v>
      </c>
      <c r="L9" s="135">
        <v>0</v>
      </c>
      <c r="M9" s="135">
        <v>0</v>
      </c>
    </row>
    <row r="10" spans="1:13" ht="30">
      <c r="A10" s="66" t="s">
        <v>245</v>
      </c>
      <c r="B10" s="105" t="s">
        <v>244</v>
      </c>
      <c r="C10" s="82" t="s">
        <v>94</v>
      </c>
      <c r="D10" s="82" t="s">
        <v>94</v>
      </c>
      <c r="E10" s="104">
        <f>0+ROUND(F10+L10+M10,2)</f>
        <v>0</v>
      </c>
      <c r="F10" s="103">
        <f>0+ROUND(G10+H10+I10+J10,2)</f>
        <v>0</v>
      </c>
      <c r="G10" s="62">
        <f>0+ROUND(G9+G11-G58+G56,2)</f>
        <v>0</v>
      </c>
      <c r="H10" s="62">
        <f>0+ROUND(H9+H11-H58+H56-H171,2)</f>
        <v>0</v>
      </c>
      <c r="I10" s="62">
        <f>0+ROUND(I9+I11-I58-I171,2)</f>
        <v>0</v>
      </c>
      <c r="J10" s="62">
        <f>0+ROUND(J9+J11-J58+J56+J166,2)</f>
        <v>0</v>
      </c>
      <c r="K10" s="62">
        <f>0+ROUND(K9+K11-K58+K56+K166,2)</f>
        <v>0</v>
      </c>
      <c r="L10" s="62">
        <f>0+ROUND(L9+L11-L58,2)</f>
        <v>0</v>
      </c>
      <c r="M10" s="62">
        <f>0+ROUND(M9+M11-M58+M166,2)</f>
        <v>0</v>
      </c>
    </row>
    <row r="11" spans="1:13" ht="15">
      <c r="A11" s="70" t="s">
        <v>243</v>
      </c>
      <c r="B11" s="89" t="s">
        <v>242</v>
      </c>
      <c r="C11" s="102" t="s">
        <v>241</v>
      </c>
      <c r="D11" s="74" t="s">
        <v>94</v>
      </c>
      <c r="E11" s="101">
        <f>0+F11+L11+M11</f>
        <v>218737258.42</v>
      </c>
      <c r="F11" s="100">
        <f>0+G11+H11+I11+J11</f>
        <v>218737258.42</v>
      </c>
      <c r="G11" s="68">
        <f>0+G18</f>
        <v>183029258.42</v>
      </c>
      <c r="H11" s="68">
        <f>0+H18+H31</f>
        <v>0</v>
      </c>
      <c r="I11" s="68">
        <f>0+I31</f>
        <v>0</v>
      </c>
      <c r="J11" s="68">
        <f>0+J12+J18+J26+J31+J45+J47</f>
        <v>35708000</v>
      </c>
      <c r="K11" s="68">
        <f>0+K31</f>
        <v>0</v>
      </c>
      <c r="L11" s="68">
        <f>0+L18</f>
        <v>0</v>
      </c>
      <c r="M11" s="68">
        <f>0+M12+M18+M31</f>
        <v>0</v>
      </c>
    </row>
    <row r="12" spans="1:13" ht="35.25" customHeight="1">
      <c r="A12" s="84" t="s">
        <v>240</v>
      </c>
      <c r="B12" s="89" t="s">
        <v>239</v>
      </c>
      <c r="C12" s="98">
        <v>120</v>
      </c>
      <c r="D12" s="63" t="s">
        <v>94</v>
      </c>
      <c r="E12" s="62">
        <f>0+E13+E14+E15+E16+E17</f>
        <v>17810000</v>
      </c>
      <c r="F12" s="62">
        <f>0+F13+F14+F15+F16+F17</f>
        <v>17810000</v>
      </c>
      <c r="G12" s="99" t="s">
        <v>94</v>
      </c>
      <c r="H12" s="95" t="s">
        <v>94</v>
      </c>
      <c r="I12" s="95" t="s">
        <v>94</v>
      </c>
      <c r="J12" s="62">
        <f>0+J13+J14+J15+J16+J17</f>
        <v>17810000</v>
      </c>
      <c r="K12" s="95" t="s">
        <v>94</v>
      </c>
      <c r="L12" s="95" t="s">
        <v>94</v>
      </c>
      <c r="M12" s="62">
        <f>0+M14+M15+M16+M17</f>
        <v>0</v>
      </c>
    </row>
    <row r="13" spans="1:13" ht="30">
      <c r="A13" s="79" t="s">
        <v>238</v>
      </c>
      <c r="B13" s="89" t="s">
        <v>237</v>
      </c>
      <c r="C13" s="98">
        <v>120</v>
      </c>
      <c r="D13" s="63">
        <v>121</v>
      </c>
      <c r="E13" s="62">
        <f>0+F13</f>
        <v>4000000</v>
      </c>
      <c r="F13" s="62">
        <f>0+J13</f>
        <v>4000000</v>
      </c>
      <c r="G13" s="60" t="s">
        <v>94</v>
      </c>
      <c r="H13" s="60" t="s">
        <v>94</v>
      </c>
      <c r="I13" s="60" t="s">
        <v>94</v>
      </c>
      <c r="J13" s="128">
        <v>4000000</v>
      </c>
      <c r="K13" s="60" t="s">
        <v>94</v>
      </c>
      <c r="L13" s="60" t="s">
        <v>94</v>
      </c>
      <c r="M13" s="60" t="s">
        <v>94</v>
      </c>
    </row>
    <row r="14" spans="1:13" ht="30">
      <c r="A14" s="79" t="s">
        <v>236</v>
      </c>
      <c r="B14" s="89" t="s">
        <v>235</v>
      </c>
      <c r="C14" s="98">
        <v>120</v>
      </c>
      <c r="D14" s="63">
        <v>123</v>
      </c>
      <c r="E14" s="62">
        <f>0+F14+M14</f>
        <v>0</v>
      </c>
      <c r="F14" s="62">
        <f>0+J14</f>
        <v>0</v>
      </c>
      <c r="G14" s="60" t="s">
        <v>94</v>
      </c>
      <c r="H14" s="60" t="s">
        <v>94</v>
      </c>
      <c r="I14" s="60" t="s">
        <v>94</v>
      </c>
      <c r="J14" s="128">
        <v>0</v>
      </c>
      <c r="K14" s="60" t="s">
        <v>94</v>
      </c>
      <c r="L14" s="60" t="s">
        <v>94</v>
      </c>
      <c r="M14" s="128">
        <v>0</v>
      </c>
    </row>
    <row r="15" spans="1:13" ht="30">
      <c r="A15" s="79" t="s">
        <v>268</v>
      </c>
      <c r="B15" s="89">
        <v>1130</v>
      </c>
      <c r="C15" s="98">
        <v>120</v>
      </c>
      <c r="D15" s="63">
        <v>124</v>
      </c>
      <c r="E15" s="62">
        <f>0+F15+M15</f>
        <v>0</v>
      </c>
      <c r="F15" s="62">
        <f>0+J15</f>
        <v>0</v>
      </c>
      <c r="G15" s="60" t="s">
        <v>94</v>
      </c>
      <c r="H15" s="60" t="s">
        <v>94</v>
      </c>
      <c r="I15" s="60" t="s">
        <v>94</v>
      </c>
      <c r="J15" s="128">
        <v>0</v>
      </c>
      <c r="K15" s="60" t="s">
        <v>94</v>
      </c>
      <c r="L15" s="60" t="s">
        <v>94</v>
      </c>
      <c r="M15" s="128">
        <v>0</v>
      </c>
    </row>
    <row r="16" spans="1:13" ht="45">
      <c r="A16" s="79" t="s">
        <v>233</v>
      </c>
      <c r="B16" s="89">
        <v>1140</v>
      </c>
      <c r="C16" s="98">
        <v>120</v>
      </c>
      <c r="D16" s="63">
        <v>128</v>
      </c>
      <c r="E16" s="62">
        <f>0+F16+M16</f>
        <v>0</v>
      </c>
      <c r="F16" s="62">
        <f>0+J16</f>
        <v>0</v>
      </c>
      <c r="G16" s="60" t="s">
        <v>94</v>
      </c>
      <c r="H16" s="60" t="s">
        <v>94</v>
      </c>
      <c r="I16" s="60" t="s">
        <v>94</v>
      </c>
      <c r="J16" s="128">
        <v>0</v>
      </c>
      <c r="K16" s="60" t="s">
        <v>94</v>
      </c>
      <c r="L16" s="60" t="s">
        <v>94</v>
      </c>
      <c r="M16" s="128">
        <v>0</v>
      </c>
    </row>
    <row r="17" spans="1:13" ht="15">
      <c r="A17" s="79" t="s">
        <v>232</v>
      </c>
      <c r="B17" s="89">
        <v>1150</v>
      </c>
      <c r="C17" s="98">
        <v>120</v>
      </c>
      <c r="D17" s="63">
        <v>129</v>
      </c>
      <c r="E17" s="62">
        <f>0+F17+M17</f>
        <v>13810000</v>
      </c>
      <c r="F17" s="62">
        <f>0+J17</f>
        <v>13810000</v>
      </c>
      <c r="G17" s="60" t="s">
        <v>94</v>
      </c>
      <c r="H17" s="60" t="s">
        <v>94</v>
      </c>
      <c r="I17" s="60" t="s">
        <v>94</v>
      </c>
      <c r="J17" s="128">
        <v>13810000</v>
      </c>
      <c r="K17" s="60" t="s">
        <v>94</v>
      </c>
      <c r="L17" s="60" t="s">
        <v>94</v>
      </c>
      <c r="M17" s="128">
        <v>0</v>
      </c>
    </row>
    <row r="18" spans="1:13" s="53" customFormat="1" ht="30">
      <c r="A18" s="84" t="s">
        <v>231</v>
      </c>
      <c r="B18" s="89" t="s">
        <v>230</v>
      </c>
      <c r="C18" s="98">
        <v>130</v>
      </c>
      <c r="D18" s="63" t="s">
        <v>94</v>
      </c>
      <c r="E18" s="62">
        <f>0+F18+L18+M18</f>
        <v>198427258.42</v>
      </c>
      <c r="F18" s="62">
        <f>0+G18+J18</f>
        <v>198427258.42</v>
      </c>
      <c r="G18" s="62">
        <f>0+G19+G23+G25</f>
        <v>183029258.42</v>
      </c>
      <c r="H18" s="95">
        <f>0+H23</f>
        <v>0</v>
      </c>
      <c r="I18" s="95" t="s">
        <v>94</v>
      </c>
      <c r="J18" s="62">
        <f>0+J20+J23+J24+J25</f>
        <v>15398000</v>
      </c>
      <c r="K18" s="95" t="s">
        <v>94</v>
      </c>
      <c r="L18" s="62">
        <f>0+L20+L23+L24+L25</f>
        <v>0</v>
      </c>
      <c r="M18" s="62">
        <f>0+M20</f>
        <v>0</v>
      </c>
    </row>
    <row r="19" spans="1:13" ht="75">
      <c r="A19" s="79" t="s">
        <v>229</v>
      </c>
      <c r="B19" s="89">
        <v>1210</v>
      </c>
      <c r="C19" s="98">
        <v>130</v>
      </c>
      <c r="D19" s="63">
        <v>131</v>
      </c>
      <c r="E19" s="62">
        <f>0+F19</f>
        <v>183029258.42</v>
      </c>
      <c r="F19" s="62">
        <f>0+G19</f>
        <v>183029258.42</v>
      </c>
      <c r="G19" s="128">
        <v>183029258.42</v>
      </c>
      <c r="H19" s="60" t="s">
        <v>94</v>
      </c>
      <c r="I19" s="60" t="s">
        <v>94</v>
      </c>
      <c r="J19" s="60" t="s">
        <v>94</v>
      </c>
      <c r="K19" s="60" t="s">
        <v>94</v>
      </c>
      <c r="L19" s="60" t="s">
        <v>94</v>
      </c>
      <c r="M19" s="60" t="s">
        <v>94</v>
      </c>
    </row>
    <row r="20" spans="1:13" ht="30">
      <c r="A20" s="79" t="s">
        <v>228</v>
      </c>
      <c r="B20" s="89">
        <v>1230</v>
      </c>
      <c r="C20" s="98">
        <v>130</v>
      </c>
      <c r="D20" s="63">
        <v>131</v>
      </c>
      <c r="E20" s="62">
        <f>0+F20+L20+M20</f>
        <v>14084000</v>
      </c>
      <c r="F20" s="62">
        <f>0+J20</f>
        <v>14084000</v>
      </c>
      <c r="G20" s="95" t="s">
        <v>94</v>
      </c>
      <c r="H20" s="95" t="s">
        <v>94</v>
      </c>
      <c r="I20" s="95" t="s">
        <v>94</v>
      </c>
      <c r="J20" s="62">
        <f>0+J21+J22</f>
        <v>14084000</v>
      </c>
      <c r="K20" s="95" t="s">
        <v>94</v>
      </c>
      <c r="L20" s="62">
        <f>0+L21+L22</f>
        <v>0</v>
      </c>
      <c r="M20" s="62">
        <f>0+M21+M22</f>
        <v>0</v>
      </c>
    </row>
    <row r="21" spans="1:13" ht="30">
      <c r="A21" s="78" t="s">
        <v>227</v>
      </c>
      <c r="B21" s="89" t="s">
        <v>226</v>
      </c>
      <c r="C21" s="98">
        <v>130</v>
      </c>
      <c r="D21" s="63">
        <v>131</v>
      </c>
      <c r="E21" s="62">
        <f>0+F21+L21+M21</f>
        <v>14084000</v>
      </c>
      <c r="F21" s="62">
        <f>0+J21</f>
        <v>14084000</v>
      </c>
      <c r="G21" s="60" t="s">
        <v>94</v>
      </c>
      <c r="H21" s="60" t="s">
        <v>94</v>
      </c>
      <c r="I21" s="60" t="s">
        <v>94</v>
      </c>
      <c r="J21" s="128">
        <v>14084000</v>
      </c>
      <c r="K21" s="60" t="s">
        <v>94</v>
      </c>
      <c r="L21" s="128">
        <v>0</v>
      </c>
      <c r="M21" s="128">
        <v>0</v>
      </c>
    </row>
    <row r="22" spans="1:13" ht="30">
      <c r="A22" s="78" t="s">
        <v>225</v>
      </c>
      <c r="B22" s="89" t="s">
        <v>224</v>
      </c>
      <c r="C22" s="98">
        <v>130</v>
      </c>
      <c r="D22" s="63">
        <v>131</v>
      </c>
      <c r="E22" s="62">
        <f>0+F22+L22+M22</f>
        <v>0</v>
      </c>
      <c r="F22" s="62">
        <f>0+J22</f>
        <v>0</v>
      </c>
      <c r="G22" s="60" t="s">
        <v>94</v>
      </c>
      <c r="H22" s="60" t="s">
        <v>94</v>
      </c>
      <c r="I22" s="60" t="s">
        <v>94</v>
      </c>
      <c r="J22" s="128">
        <v>0</v>
      </c>
      <c r="K22" s="60" t="s">
        <v>94</v>
      </c>
      <c r="L22" s="128">
        <v>0</v>
      </c>
      <c r="M22" s="128">
        <v>0</v>
      </c>
    </row>
    <row r="23" spans="1:13" ht="15">
      <c r="A23" s="79" t="s">
        <v>223</v>
      </c>
      <c r="B23" s="89" t="s">
        <v>222</v>
      </c>
      <c r="C23" s="98">
        <v>130</v>
      </c>
      <c r="D23" s="63">
        <v>134</v>
      </c>
      <c r="E23" s="62">
        <f>0+F23+L23</f>
        <v>1314000</v>
      </c>
      <c r="F23" s="62">
        <f>0+G23+H23+J23</f>
        <v>1314000</v>
      </c>
      <c r="G23" s="130"/>
      <c r="H23" s="130"/>
      <c r="I23" s="60" t="s">
        <v>94</v>
      </c>
      <c r="J23" s="128">
        <v>1314000</v>
      </c>
      <c r="K23" s="60" t="s">
        <v>94</v>
      </c>
      <c r="L23" s="128">
        <v>0</v>
      </c>
      <c r="M23" s="60" t="s">
        <v>94</v>
      </c>
    </row>
    <row r="24" spans="1:13" ht="15">
      <c r="A24" s="79" t="s">
        <v>221</v>
      </c>
      <c r="B24" s="89">
        <v>1250</v>
      </c>
      <c r="C24" s="63">
        <v>130</v>
      </c>
      <c r="D24" s="63">
        <v>135</v>
      </c>
      <c r="E24" s="62">
        <f>0+F24+L24</f>
        <v>0</v>
      </c>
      <c r="F24" s="62">
        <f>0+J24</f>
        <v>0</v>
      </c>
      <c r="G24" s="60" t="s">
        <v>94</v>
      </c>
      <c r="H24" s="60" t="s">
        <v>94</v>
      </c>
      <c r="I24" s="60" t="s">
        <v>94</v>
      </c>
      <c r="J24" s="128">
        <v>0</v>
      </c>
      <c r="K24" s="60" t="s">
        <v>94</v>
      </c>
      <c r="L24" s="128">
        <v>0</v>
      </c>
      <c r="M24" s="60" t="s">
        <v>94</v>
      </c>
    </row>
    <row r="25" spans="1:13" ht="30">
      <c r="A25" s="79" t="s">
        <v>220</v>
      </c>
      <c r="B25" s="89">
        <v>1260</v>
      </c>
      <c r="C25" s="63">
        <v>130</v>
      </c>
      <c r="D25" s="63">
        <v>139</v>
      </c>
      <c r="E25" s="62">
        <f>0+F25+L25</f>
        <v>0</v>
      </c>
      <c r="F25" s="62">
        <f>0+G25+J25</f>
        <v>0</v>
      </c>
      <c r="G25" s="130">
        <v>0</v>
      </c>
      <c r="H25" s="60" t="s">
        <v>94</v>
      </c>
      <c r="I25" s="60" t="s">
        <v>94</v>
      </c>
      <c r="J25" s="128"/>
      <c r="K25" s="60" t="s">
        <v>94</v>
      </c>
      <c r="L25" s="128">
        <v>0</v>
      </c>
      <c r="M25" s="60" t="s">
        <v>94</v>
      </c>
    </row>
    <row r="26" spans="1:13" ht="30">
      <c r="A26" s="84" t="s">
        <v>219</v>
      </c>
      <c r="B26" s="89">
        <v>1300</v>
      </c>
      <c r="C26" s="63">
        <v>140</v>
      </c>
      <c r="D26" s="63" t="s">
        <v>94</v>
      </c>
      <c r="E26" s="62">
        <f>0+F26</f>
        <v>1000000</v>
      </c>
      <c r="F26" s="62">
        <f>0+J26</f>
        <v>1000000</v>
      </c>
      <c r="G26" s="95" t="s">
        <v>94</v>
      </c>
      <c r="H26" s="95" t="s">
        <v>94</v>
      </c>
      <c r="I26" s="95" t="s">
        <v>94</v>
      </c>
      <c r="J26" s="62">
        <f>0+J27+J28+J29+J30</f>
        <v>1000000</v>
      </c>
      <c r="K26" s="95" t="s">
        <v>94</v>
      </c>
      <c r="L26" s="95" t="s">
        <v>94</v>
      </c>
      <c r="M26" s="95" t="s">
        <v>94</v>
      </c>
    </row>
    <row r="27" spans="1:13" ht="45">
      <c r="A27" s="79" t="s">
        <v>218</v>
      </c>
      <c r="B27" s="89">
        <v>1301</v>
      </c>
      <c r="C27" s="63">
        <v>140</v>
      </c>
      <c r="D27" s="63">
        <v>141</v>
      </c>
      <c r="E27" s="62">
        <f>0+F27</f>
        <v>1000000</v>
      </c>
      <c r="F27" s="62">
        <f>0+J27</f>
        <v>1000000</v>
      </c>
      <c r="G27" s="60" t="s">
        <v>94</v>
      </c>
      <c r="H27" s="60" t="s">
        <v>94</v>
      </c>
      <c r="I27" s="60" t="s">
        <v>94</v>
      </c>
      <c r="J27" s="128">
        <v>1000000</v>
      </c>
      <c r="K27" s="60" t="s">
        <v>94</v>
      </c>
      <c r="L27" s="60" t="s">
        <v>94</v>
      </c>
      <c r="M27" s="60" t="s">
        <v>94</v>
      </c>
    </row>
    <row r="28" spans="1:13" ht="15">
      <c r="A28" s="79" t="s">
        <v>217</v>
      </c>
      <c r="B28" s="89">
        <v>1302</v>
      </c>
      <c r="C28" s="63">
        <v>140</v>
      </c>
      <c r="D28" s="63">
        <v>143</v>
      </c>
      <c r="E28" s="62">
        <f>0+F28</f>
        <v>0</v>
      </c>
      <c r="F28" s="62">
        <f>0+J28</f>
        <v>0</v>
      </c>
      <c r="G28" s="60" t="s">
        <v>94</v>
      </c>
      <c r="H28" s="60" t="s">
        <v>94</v>
      </c>
      <c r="I28" s="60" t="s">
        <v>94</v>
      </c>
      <c r="J28" s="128">
        <v>0</v>
      </c>
      <c r="K28" s="60" t="s">
        <v>94</v>
      </c>
      <c r="L28" s="60" t="s">
        <v>94</v>
      </c>
      <c r="M28" s="60" t="s">
        <v>94</v>
      </c>
    </row>
    <row r="29" spans="1:13" ht="30">
      <c r="A29" s="79" t="s">
        <v>216</v>
      </c>
      <c r="B29" s="89">
        <v>1303</v>
      </c>
      <c r="C29" s="63">
        <v>140</v>
      </c>
      <c r="D29" s="63">
        <v>144</v>
      </c>
      <c r="E29" s="62">
        <f>0+F29</f>
        <v>0</v>
      </c>
      <c r="F29" s="62">
        <f>0+J29</f>
        <v>0</v>
      </c>
      <c r="G29" s="60" t="s">
        <v>94</v>
      </c>
      <c r="H29" s="60" t="s">
        <v>94</v>
      </c>
      <c r="I29" s="60" t="s">
        <v>94</v>
      </c>
      <c r="J29" s="128">
        <v>0</v>
      </c>
      <c r="K29" s="60" t="s">
        <v>94</v>
      </c>
      <c r="L29" s="60" t="s">
        <v>94</v>
      </c>
      <c r="M29" s="60" t="s">
        <v>94</v>
      </c>
    </row>
    <row r="30" spans="1:13" ht="30">
      <c r="A30" s="79" t="s">
        <v>215</v>
      </c>
      <c r="B30" s="89">
        <v>1304</v>
      </c>
      <c r="C30" s="63">
        <v>140</v>
      </c>
      <c r="D30" s="63">
        <v>145</v>
      </c>
      <c r="E30" s="62">
        <f>0+F30</f>
        <v>0</v>
      </c>
      <c r="F30" s="62">
        <f>0+J30</f>
        <v>0</v>
      </c>
      <c r="G30" s="60" t="s">
        <v>94</v>
      </c>
      <c r="H30" s="60" t="s">
        <v>94</v>
      </c>
      <c r="I30" s="60" t="s">
        <v>94</v>
      </c>
      <c r="J30" s="128">
        <v>0</v>
      </c>
      <c r="K30" s="60" t="s">
        <v>94</v>
      </c>
      <c r="L30" s="60" t="s">
        <v>94</v>
      </c>
      <c r="M30" s="60" t="s">
        <v>94</v>
      </c>
    </row>
    <row r="31" spans="1:13" ht="15">
      <c r="A31" s="84" t="s">
        <v>214</v>
      </c>
      <c r="B31" s="89" t="s">
        <v>213</v>
      </c>
      <c r="C31" s="63">
        <v>150</v>
      </c>
      <c r="D31" s="63" t="s">
        <v>94</v>
      </c>
      <c r="E31" s="62">
        <f>0+F31+M31</f>
        <v>1500000</v>
      </c>
      <c r="F31" s="62">
        <f>0+H31+I31+J31</f>
        <v>1500000</v>
      </c>
      <c r="G31" s="95" t="s">
        <v>94</v>
      </c>
      <c r="H31" s="95">
        <f>H32</f>
        <v>0</v>
      </c>
      <c r="I31" s="95">
        <f>I35</f>
        <v>0</v>
      </c>
      <c r="J31" s="62">
        <f>0+J36+J41+J42+J43+J44</f>
        <v>1500000</v>
      </c>
      <c r="K31" s="62">
        <f>0+K36</f>
        <v>0</v>
      </c>
      <c r="L31" s="95" t="s">
        <v>94</v>
      </c>
      <c r="M31" s="62">
        <f>0+M43</f>
        <v>0</v>
      </c>
    </row>
    <row r="32" spans="1:13" ht="30">
      <c r="A32" s="79" t="s">
        <v>212</v>
      </c>
      <c r="B32" s="89">
        <v>1410</v>
      </c>
      <c r="C32" s="63">
        <v>150</v>
      </c>
      <c r="D32" s="63">
        <v>152</v>
      </c>
      <c r="E32" s="62">
        <f>F32</f>
        <v>0</v>
      </c>
      <c r="F32" s="62">
        <f>H32</f>
        <v>0</v>
      </c>
      <c r="G32" s="77" t="s">
        <v>94</v>
      </c>
      <c r="H32" s="95">
        <f>0+H33+H34</f>
        <v>0</v>
      </c>
      <c r="I32" s="77" t="s">
        <v>94</v>
      </c>
      <c r="J32" s="77" t="s">
        <v>94</v>
      </c>
      <c r="K32" s="77" t="s">
        <v>94</v>
      </c>
      <c r="L32" s="77" t="s">
        <v>94</v>
      </c>
      <c r="M32" s="77" t="s">
        <v>94</v>
      </c>
    </row>
    <row r="33" spans="1:13" ht="30">
      <c r="A33" s="88" t="s">
        <v>211</v>
      </c>
      <c r="B33" s="89">
        <v>14101</v>
      </c>
      <c r="C33" s="85">
        <v>150</v>
      </c>
      <c r="D33" s="85">
        <v>152</v>
      </c>
      <c r="E33" s="62">
        <f>F33</f>
        <v>0</v>
      </c>
      <c r="F33" s="62">
        <f>H33</f>
        <v>0</v>
      </c>
      <c r="G33" s="60" t="s">
        <v>94</v>
      </c>
      <c r="H33" s="133"/>
      <c r="I33" s="60" t="s">
        <v>94</v>
      </c>
      <c r="J33" s="60" t="s">
        <v>94</v>
      </c>
      <c r="K33" s="60" t="s">
        <v>94</v>
      </c>
      <c r="L33" s="60" t="s">
        <v>94</v>
      </c>
      <c r="M33" s="60" t="s">
        <v>94</v>
      </c>
    </row>
    <row r="34" spans="1:13" ht="15">
      <c r="A34" s="97" t="s">
        <v>210</v>
      </c>
      <c r="B34" s="89">
        <v>14102</v>
      </c>
      <c r="C34" s="85">
        <v>150</v>
      </c>
      <c r="D34" s="85">
        <v>162</v>
      </c>
      <c r="E34" s="62">
        <f>F34</f>
        <v>0</v>
      </c>
      <c r="F34" s="62">
        <f>H34</f>
        <v>0</v>
      </c>
      <c r="G34" s="60" t="s">
        <v>94</v>
      </c>
      <c r="H34" s="133"/>
      <c r="I34" s="60" t="s">
        <v>94</v>
      </c>
      <c r="J34" s="60" t="s">
        <v>94</v>
      </c>
      <c r="K34" s="60" t="s">
        <v>94</v>
      </c>
      <c r="L34" s="60" t="s">
        <v>94</v>
      </c>
      <c r="M34" s="60" t="s">
        <v>94</v>
      </c>
    </row>
    <row r="35" spans="1:13" ht="30">
      <c r="A35" s="79" t="s">
        <v>209</v>
      </c>
      <c r="B35" s="89">
        <v>1420</v>
      </c>
      <c r="C35" s="63">
        <v>150</v>
      </c>
      <c r="D35" s="63">
        <v>162</v>
      </c>
      <c r="E35" s="62">
        <f>F35</f>
        <v>0</v>
      </c>
      <c r="F35" s="62">
        <f>I35</f>
        <v>0</v>
      </c>
      <c r="G35" s="60" t="s">
        <v>94</v>
      </c>
      <c r="H35" s="60" t="s">
        <v>94</v>
      </c>
      <c r="I35" s="133">
        <v>0</v>
      </c>
      <c r="J35" s="60" t="s">
        <v>94</v>
      </c>
      <c r="K35" s="60" t="s">
        <v>94</v>
      </c>
      <c r="L35" s="60" t="s">
        <v>94</v>
      </c>
      <c r="M35" s="60" t="s">
        <v>94</v>
      </c>
    </row>
    <row r="36" spans="1:13" ht="60">
      <c r="A36" s="79" t="s">
        <v>208</v>
      </c>
      <c r="B36" s="89">
        <v>1430</v>
      </c>
      <c r="C36" s="63">
        <v>150</v>
      </c>
      <c r="D36" s="63">
        <v>152</v>
      </c>
      <c r="E36" s="62">
        <f aca="true" t="shared" si="0" ref="E36:E42">0+F36</f>
        <v>1500000</v>
      </c>
      <c r="F36" s="62">
        <f aca="true" t="shared" si="1" ref="F36:F55">0+J36</f>
        <v>1500000</v>
      </c>
      <c r="G36" s="77" t="s">
        <v>94</v>
      </c>
      <c r="H36" s="77" t="s">
        <v>94</v>
      </c>
      <c r="I36" s="77" t="s">
        <v>94</v>
      </c>
      <c r="J36" s="62">
        <f>0+J37+J38</f>
        <v>1500000</v>
      </c>
      <c r="K36" s="62">
        <f>0+K38</f>
        <v>0</v>
      </c>
      <c r="L36" s="77" t="s">
        <v>94</v>
      </c>
      <c r="M36" s="77" t="s">
        <v>94</v>
      </c>
    </row>
    <row r="37" spans="1:13" ht="45">
      <c r="A37" s="78" t="s">
        <v>207</v>
      </c>
      <c r="B37" s="89">
        <v>1431</v>
      </c>
      <c r="C37" s="63">
        <v>150</v>
      </c>
      <c r="D37" s="63">
        <v>152</v>
      </c>
      <c r="E37" s="62">
        <f t="shared" si="0"/>
        <v>0</v>
      </c>
      <c r="F37" s="62">
        <f t="shared" si="1"/>
        <v>0</v>
      </c>
      <c r="G37" s="60" t="s">
        <v>94</v>
      </c>
      <c r="H37" s="60" t="s">
        <v>94</v>
      </c>
      <c r="I37" s="60" t="s">
        <v>94</v>
      </c>
      <c r="J37" s="128">
        <v>0</v>
      </c>
      <c r="K37" s="60" t="s">
        <v>94</v>
      </c>
      <c r="L37" s="60" t="s">
        <v>94</v>
      </c>
      <c r="M37" s="60" t="s">
        <v>94</v>
      </c>
    </row>
    <row r="38" spans="1:13" ht="15">
      <c r="A38" s="78" t="s">
        <v>206</v>
      </c>
      <c r="B38" s="89">
        <v>1432</v>
      </c>
      <c r="C38" s="63">
        <v>150</v>
      </c>
      <c r="D38" s="63">
        <v>152</v>
      </c>
      <c r="E38" s="62">
        <f t="shared" si="0"/>
        <v>1500000</v>
      </c>
      <c r="F38" s="62">
        <f t="shared" si="1"/>
        <v>1500000</v>
      </c>
      <c r="G38" s="95" t="s">
        <v>94</v>
      </c>
      <c r="H38" s="95" t="s">
        <v>94</v>
      </c>
      <c r="I38" s="95" t="s">
        <v>94</v>
      </c>
      <c r="J38" s="62">
        <f>0+J39+J40</f>
        <v>1500000</v>
      </c>
      <c r="K38" s="62">
        <f>0+K39</f>
        <v>0</v>
      </c>
      <c r="L38" s="95" t="s">
        <v>94</v>
      </c>
      <c r="M38" s="95" t="s">
        <v>94</v>
      </c>
    </row>
    <row r="39" spans="1:13" ht="30">
      <c r="A39" s="78" t="s">
        <v>205</v>
      </c>
      <c r="B39" s="89">
        <v>14321</v>
      </c>
      <c r="C39" s="63">
        <v>150</v>
      </c>
      <c r="D39" s="63">
        <v>152</v>
      </c>
      <c r="E39" s="62">
        <f t="shared" si="0"/>
        <v>1500000</v>
      </c>
      <c r="F39" s="62">
        <f t="shared" si="1"/>
        <v>1500000</v>
      </c>
      <c r="G39" s="60" t="s">
        <v>94</v>
      </c>
      <c r="H39" s="60" t="s">
        <v>94</v>
      </c>
      <c r="I39" s="60" t="s">
        <v>94</v>
      </c>
      <c r="J39" s="128">
        <v>1500000</v>
      </c>
      <c r="K39" s="128">
        <v>0</v>
      </c>
      <c r="L39" s="60" t="s">
        <v>94</v>
      </c>
      <c r="M39" s="60" t="s">
        <v>94</v>
      </c>
    </row>
    <row r="40" spans="1:13" ht="15">
      <c r="A40" s="78" t="s">
        <v>204</v>
      </c>
      <c r="B40" s="89">
        <v>14322</v>
      </c>
      <c r="C40" s="63">
        <v>150</v>
      </c>
      <c r="D40" s="63">
        <v>152</v>
      </c>
      <c r="E40" s="62">
        <f t="shared" si="0"/>
        <v>0</v>
      </c>
      <c r="F40" s="62">
        <f t="shared" si="1"/>
        <v>0</v>
      </c>
      <c r="G40" s="60" t="s">
        <v>94</v>
      </c>
      <c r="H40" s="60" t="s">
        <v>94</v>
      </c>
      <c r="I40" s="60" t="s">
        <v>94</v>
      </c>
      <c r="J40" s="128">
        <v>0</v>
      </c>
      <c r="K40" s="60" t="s">
        <v>94</v>
      </c>
      <c r="L40" s="60" t="s">
        <v>94</v>
      </c>
      <c r="M40" s="60" t="s">
        <v>94</v>
      </c>
    </row>
    <row r="41" spans="1:13" ht="60">
      <c r="A41" s="79" t="s">
        <v>203</v>
      </c>
      <c r="B41" s="89">
        <v>1440</v>
      </c>
      <c r="C41" s="63">
        <v>150</v>
      </c>
      <c r="D41" s="63">
        <v>155</v>
      </c>
      <c r="E41" s="62">
        <f t="shared" si="0"/>
        <v>0</v>
      </c>
      <c r="F41" s="62">
        <f t="shared" si="1"/>
        <v>0</v>
      </c>
      <c r="G41" s="60" t="s">
        <v>94</v>
      </c>
      <c r="H41" s="60" t="s">
        <v>94</v>
      </c>
      <c r="I41" s="60" t="s">
        <v>94</v>
      </c>
      <c r="J41" s="128">
        <v>0</v>
      </c>
      <c r="K41" s="60" t="s">
        <v>94</v>
      </c>
      <c r="L41" s="60" t="s">
        <v>94</v>
      </c>
      <c r="M41" s="60" t="s">
        <v>94</v>
      </c>
    </row>
    <row r="42" spans="1:13" ht="45">
      <c r="A42" s="79" t="s">
        <v>202</v>
      </c>
      <c r="B42" s="89">
        <v>1450</v>
      </c>
      <c r="C42" s="63">
        <v>150</v>
      </c>
      <c r="D42" s="63">
        <v>156</v>
      </c>
      <c r="E42" s="62">
        <f t="shared" si="0"/>
        <v>0</v>
      </c>
      <c r="F42" s="62">
        <f t="shared" si="1"/>
        <v>0</v>
      </c>
      <c r="G42" s="60" t="s">
        <v>94</v>
      </c>
      <c r="H42" s="60" t="s">
        <v>94</v>
      </c>
      <c r="I42" s="60" t="s">
        <v>94</v>
      </c>
      <c r="J42" s="128"/>
      <c r="K42" s="60" t="s">
        <v>94</v>
      </c>
      <c r="L42" s="60" t="s">
        <v>94</v>
      </c>
      <c r="M42" s="60" t="s">
        <v>94</v>
      </c>
    </row>
    <row r="43" spans="1:13" ht="30">
      <c r="A43" s="79" t="s">
        <v>201</v>
      </c>
      <c r="B43" s="89">
        <v>1460</v>
      </c>
      <c r="C43" s="63">
        <v>150</v>
      </c>
      <c r="D43" s="63">
        <v>157</v>
      </c>
      <c r="E43" s="62">
        <f>0+F43+M43</f>
        <v>0</v>
      </c>
      <c r="F43" s="62">
        <f t="shared" si="1"/>
        <v>0</v>
      </c>
      <c r="G43" s="60" t="s">
        <v>94</v>
      </c>
      <c r="H43" s="60" t="s">
        <v>94</v>
      </c>
      <c r="I43" s="60" t="s">
        <v>94</v>
      </c>
      <c r="J43" s="128"/>
      <c r="K43" s="60" t="s">
        <v>94</v>
      </c>
      <c r="L43" s="60" t="s">
        <v>94</v>
      </c>
      <c r="M43" s="128"/>
    </row>
    <row r="44" spans="1:13" s="83" customFormat="1" ht="30">
      <c r="A44" s="79" t="s">
        <v>200</v>
      </c>
      <c r="B44" s="89">
        <v>1470</v>
      </c>
      <c r="C44" s="63">
        <v>150</v>
      </c>
      <c r="D44" s="63">
        <v>158</v>
      </c>
      <c r="E44" s="62">
        <f aca="true" t="shared" si="2" ref="E44:E57">0+F44</f>
        <v>0</v>
      </c>
      <c r="F44" s="62">
        <f t="shared" si="1"/>
        <v>0</v>
      </c>
      <c r="G44" s="94" t="s">
        <v>94</v>
      </c>
      <c r="H44" s="60" t="s">
        <v>94</v>
      </c>
      <c r="I44" s="60" t="s">
        <v>94</v>
      </c>
      <c r="J44" s="128"/>
      <c r="K44" s="60" t="s">
        <v>94</v>
      </c>
      <c r="L44" s="60" t="s">
        <v>94</v>
      </c>
      <c r="M44" s="60" t="s">
        <v>94</v>
      </c>
    </row>
    <row r="45" spans="1:13" s="93" customFormat="1" ht="15">
      <c r="A45" s="84" t="s">
        <v>199</v>
      </c>
      <c r="B45" s="89" t="s">
        <v>198</v>
      </c>
      <c r="C45" s="63">
        <v>180</v>
      </c>
      <c r="D45" s="63" t="s">
        <v>94</v>
      </c>
      <c r="E45" s="62">
        <f t="shared" si="2"/>
        <v>0</v>
      </c>
      <c r="F45" s="62">
        <f t="shared" si="1"/>
        <v>0</v>
      </c>
      <c r="G45" s="62" t="s">
        <v>94</v>
      </c>
      <c r="H45" s="62" t="s">
        <v>94</v>
      </c>
      <c r="I45" s="62" t="s">
        <v>94</v>
      </c>
      <c r="J45" s="62">
        <f>0+J46</f>
        <v>0</v>
      </c>
      <c r="K45" s="62" t="s">
        <v>94</v>
      </c>
      <c r="L45" s="62" t="s">
        <v>94</v>
      </c>
      <c r="M45" s="62" t="s">
        <v>94</v>
      </c>
    </row>
    <row r="46" spans="1:13" ht="15">
      <c r="A46" s="79" t="s">
        <v>197</v>
      </c>
      <c r="B46" s="89" t="s">
        <v>196</v>
      </c>
      <c r="C46" s="63">
        <v>180</v>
      </c>
      <c r="D46" s="63">
        <v>189</v>
      </c>
      <c r="E46" s="62">
        <f t="shared" si="2"/>
        <v>0</v>
      </c>
      <c r="F46" s="62">
        <f t="shared" si="1"/>
        <v>0</v>
      </c>
      <c r="G46" s="60" t="s">
        <v>94</v>
      </c>
      <c r="H46" s="60" t="s">
        <v>94</v>
      </c>
      <c r="I46" s="60" t="s">
        <v>94</v>
      </c>
      <c r="J46" s="128">
        <v>0</v>
      </c>
      <c r="K46" s="60" t="s">
        <v>94</v>
      </c>
      <c r="L46" s="60" t="s">
        <v>94</v>
      </c>
      <c r="M46" s="130">
        <v>0</v>
      </c>
    </row>
    <row r="47" spans="1:13" ht="15">
      <c r="A47" s="84" t="s">
        <v>195</v>
      </c>
      <c r="B47" s="89" t="s">
        <v>194</v>
      </c>
      <c r="C47" s="63">
        <v>400</v>
      </c>
      <c r="D47" s="63" t="s">
        <v>94</v>
      </c>
      <c r="E47" s="62">
        <f t="shared" si="2"/>
        <v>0</v>
      </c>
      <c r="F47" s="62">
        <f t="shared" si="1"/>
        <v>0</v>
      </c>
      <c r="G47" s="62" t="s">
        <v>94</v>
      </c>
      <c r="H47" s="62" t="s">
        <v>94</v>
      </c>
      <c r="I47" s="62" t="s">
        <v>94</v>
      </c>
      <c r="J47" s="62">
        <f>0+J48+J49+J50</f>
        <v>0</v>
      </c>
      <c r="K47" s="62" t="s">
        <v>94</v>
      </c>
      <c r="L47" s="62" t="s">
        <v>94</v>
      </c>
      <c r="M47" s="62" t="s">
        <v>94</v>
      </c>
    </row>
    <row r="48" spans="1:13" ht="30">
      <c r="A48" s="79" t="s">
        <v>193</v>
      </c>
      <c r="B48" s="89" t="s">
        <v>192</v>
      </c>
      <c r="C48" s="63">
        <v>410</v>
      </c>
      <c r="D48" s="138" t="s">
        <v>94</v>
      </c>
      <c r="E48" s="62">
        <f t="shared" si="2"/>
        <v>0</v>
      </c>
      <c r="F48" s="62">
        <f t="shared" si="1"/>
        <v>0</v>
      </c>
      <c r="G48" s="60" t="s">
        <v>94</v>
      </c>
      <c r="H48" s="60" t="s">
        <v>94</v>
      </c>
      <c r="I48" s="60" t="s">
        <v>94</v>
      </c>
      <c r="J48" s="128">
        <v>0</v>
      </c>
      <c r="K48" s="60" t="s">
        <v>94</v>
      </c>
      <c r="L48" s="60" t="s">
        <v>94</v>
      </c>
      <c r="M48" s="60" t="s">
        <v>94</v>
      </c>
    </row>
    <row r="49" spans="1:13" ht="30">
      <c r="A49" s="79" t="s">
        <v>191</v>
      </c>
      <c r="B49" s="89" t="s">
        <v>190</v>
      </c>
      <c r="C49" s="63">
        <v>420</v>
      </c>
      <c r="D49" s="138" t="s">
        <v>94</v>
      </c>
      <c r="E49" s="62">
        <f t="shared" si="2"/>
        <v>0</v>
      </c>
      <c r="F49" s="62">
        <f t="shared" si="1"/>
        <v>0</v>
      </c>
      <c r="G49" s="60" t="s">
        <v>94</v>
      </c>
      <c r="H49" s="60" t="s">
        <v>94</v>
      </c>
      <c r="I49" s="60" t="s">
        <v>94</v>
      </c>
      <c r="J49" s="128">
        <v>0</v>
      </c>
      <c r="K49" s="60" t="s">
        <v>94</v>
      </c>
      <c r="L49" s="60" t="s">
        <v>94</v>
      </c>
      <c r="M49" s="60" t="s">
        <v>94</v>
      </c>
    </row>
    <row r="50" spans="1:13" ht="30">
      <c r="A50" s="79" t="s">
        <v>189</v>
      </c>
      <c r="B50" s="89" t="s">
        <v>188</v>
      </c>
      <c r="C50" s="63">
        <v>440</v>
      </c>
      <c r="D50" s="138" t="s">
        <v>94</v>
      </c>
      <c r="E50" s="62">
        <f t="shared" si="2"/>
        <v>0</v>
      </c>
      <c r="F50" s="62">
        <f t="shared" si="1"/>
        <v>0</v>
      </c>
      <c r="G50" s="77" t="s">
        <v>94</v>
      </c>
      <c r="H50" s="77" t="s">
        <v>94</v>
      </c>
      <c r="I50" s="77" t="s">
        <v>94</v>
      </c>
      <c r="J50" s="62">
        <f>0+J51+J52+J53+J54+J55</f>
        <v>0</v>
      </c>
      <c r="K50" s="77" t="s">
        <v>94</v>
      </c>
      <c r="L50" s="77" t="s">
        <v>94</v>
      </c>
      <c r="M50" s="77" t="s">
        <v>94</v>
      </c>
    </row>
    <row r="51" spans="1:13" ht="30">
      <c r="A51" s="78" t="s">
        <v>187</v>
      </c>
      <c r="B51" s="89">
        <v>1941</v>
      </c>
      <c r="C51" s="63">
        <v>440</v>
      </c>
      <c r="D51" s="63">
        <v>131</v>
      </c>
      <c r="E51" s="62">
        <f t="shared" si="2"/>
        <v>0</v>
      </c>
      <c r="F51" s="62">
        <f t="shared" si="1"/>
        <v>0</v>
      </c>
      <c r="G51" s="60" t="s">
        <v>94</v>
      </c>
      <c r="H51" s="60" t="s">
        <v>94</v>
      </c>
      <c r="I51" s="60" t="s">
        <v>94</v>
      </c>
      <c r="J51" s="128">
        <v>0</v>
      </c>
      <c r="K51" s="60" t="s">
        <v>94</v>
      </c>
      <c r="L51" s="60" t="s">
        <v>94</v>
      </c>
      <c r="M51" s="60" t="s">
        <v>94</v>
      </c>
    </row>
    <row r="52" spans="1:13" ht="15">
      <c r="A52" s="78" t="s">
        <v>186</v>
      </c>
      <c r="B52" s="89">
        <v>1942</v>
      </c>
      <c r="C52" s="63">
        <v>440</v>
      </c>
      <c r="D52" s="63">
        <v>442</v>
      </c>
      <c r="E52" s="62">
        <f t="shared" si="2"/>
        <v>0</v>
      </c>
      <c r="F52" s="62">
        <f t="shared" si="1"/>
        <v>0</v>
      </c>
      <c r="G52" s="60" t="s">
        <v>94</v>
      </c>
      <c r="H52" s="60" t="s">
        <v>94</v>
      </c>
      <c r="I52" s="60" t="s">
        <v>94</v>
      </c>
      <c r="J52" s="128">
        <v>0</v>
      </c>
      <c r="K52" s="60" t="s">
        <v>94</v>
      </c>
      <c r="L52" s="60" t="s">
        <v>94</v>
      </c>
      <c r="M52" s="60" t="s">
        <v>94</v>
      </c>
    </row>
    <row r="53" spans="1:13" ht="30">
      <c r="A53" s="78" t="s">
        <v>185</v>
      </c>
      <c r="B53" s="89">
        <v>1943</v>
      </c>
      <c r="C53" s="63">
        <v>440</v>
      </c>
      <c r="D53" s="63">
        <v>444</v>
      </c>
      <c r="E53" s="62">
        <f t="shared" si="2"/>
        <v>0</v>
      </c>
      <c r="F53" s="62">
        <f t="shared" si="1"/>
        <v>0</v>
      </c>
      <c r="G53" s="60" t="s">
        <v>94</v>
      </c>
      <c r="H53" s="60" t="s">
        <v>94</v>
      </c>
      <c r="I53" s="60" t="s">
        <v>94</v>
      </c>
      <c r="J53" s="128">
        <v>0</v>
      </c>
      <c r="K53" s="60" t="s">
        <v>94</v>
      </c>
      <c r="L53" s="60" t="s">
        <v>94</v>
      </c>
      <c r="M53" s="60" t="s">
        <v>94</v>
      </c>
    </row>
    <row r="54" spans="1:13" ht="30">
      <c r="A54" s="78" t="s">
        <v>184</v>
      </c>
      <c r="B54" s="89">
        <v>1945</v>
      </c>
      <c r="C54" s="63">
        <v>440</v>
      </c>
      <c r="D54" s="63">
        <v>446</v>
      </c>
      <c r="E54" s="62">
        <f t="shared" si="2"/>
        <v>0</v>
      </c>
      <c r="F54" s="62">
        <f t="shared" si="1"/>
        <v>0</v>
      </c>
      <c r="G54" s="60" t="s">
        <v>94</v>
      </c>
      <c r="H54" s="60" t="s">
        <v>94</v>
      </c>
      <c r="I54" s="60" t="s">
        <v>94</v>
      </c>
      <c r="J54" s="128">
        <v>0</v>
      </c>
      <c r="K54" s="60" t="s">
        <v>94</v>
      </c>
      <c r="L54" s="60" t="s">
        <v>94</v>
      </c>
      <c r="M54" s="60" t="s">
        <v>94</v>
      </c>
    </row>
    <row r="55" spans="1:13" ht="30">
      <c r="A55" s="78" t="s">
        <v>183</v>
      </c>
      <c r="B55" s="89">
        <v>1946</v>
      </c>
      <c r="C55" s="63">
        <v>440</v>
      </c>
      <c r="D55" s="63">
        <v>449</v>
      </c>
      <c r="E55" s="62">
        <f t="shared" si="2"/>
        <v>0</v>
      </c>
      <c r="F55" s="62">
        <f t="shared" si="1"/>
        <v>0</v>
      </c>
      <c r="G55" s="60" t="s">
        <v>94</v>
      </c>
      <c r="H55" s="60" t="s">
        <v>94</v>
      </c>
      <c r="I55" s="60" t="s">
        <v>94</v>
      </c>
      <c r="J55" s="128">
        <v>0</v>
      </c>
      <c r="K55" s="60" t="s">
        <v>94</v>
      </c>
      <c r="L55" s="60" t="s">
        <v>94</v>
      </c>
      <c r="M55" s="60" t="s">
        <v>94</v>
      </c>
    </row>
    <row r="56" spans="1:13" ht="15">
      <c r="A56" s="84" t="s">
        <v>182</v>
      </c>
      <c r="B56" s="89" t="s">
        <v>181</v>
      </c>
      <c r="C56" s="82" t="s">
        <v>94</v>
      </c>
      <c r="D56" s="82" t="s">
        <v>94</v>
      </c>
      <c r="E56" s="62">
        <f t="shared" si="2"/>
        <v>0</v>
      </c>
      <c r="F56" s="62">
        <f>0+G56+H56+J56</f>
        <v>0</v>
      </c>
      <c r="G56" s="62">
        <f>0+G57</f>
        <v>0</v>
      </c>
      <c r="H56" s="62">
        <f>0+H57</f>
        <v>0</v>
      </c>
      <c r="I56" s="77" t="s">
        <v>94</v>
      </c>
      <c r="J56" s="62">
        <f>0+J57</f>
        <v>0</v>
      </c>
      <c r="K56" s="62">
        <f>0+K57</f>
        <v>0</v>
      </c>
      <c r="L56" s="77" t="s">
        <v>94</v>
      </c>
      <c r="M56" s="77" t="s">
        <v>94</v>
      </c>
    </row>
    <row r="57" spans="1:13" ht="60">
      <c r="A57" s="79" t="s">
        <v>180</v>
      </c>
      <c r="B57" s="89" t="s">
        <v>179</v>
      </c>
      <c r="C57" s="63">
        <v>510</v>
      </c>
      <c r="D57" s="63">
        <v>510</v>
      </c>
      <c r="E57" s="62">
        <f t="shared" si="2"/>
        <v>0</v>
      </c>
      <c r="F57" s="62">
        <f>0+G57+H57+J57</f>
        <v>0</v>
      </c>
      <c r="G57" s="128"/>
      <c r="H57" s="128"/>
      <c r="I57" s="60" t="s">
        <v>94</v>
      </c>
      <c r="J57" s="128"/>
      <c r="K57" s="128"/>
      <c r="L57" s="60" t="s">
        <v>94</v>
      </c>
      <c r="M57" s="60" t="s">
        <v>94</v>
      </c>
    </row>
    <row r="58" spans="1:13" ht="15">
      <c r="A58" s="70" t="s">
        <v>178</v>
      </c>
      <c r="B58" s="91" t="s">
        <v>177</v>
      </c>
      <c r="C58" s="90" t="s">
        <v>94</v>
      </c>
      <c r="D58" s="90" t="s">
        <v>94</v>
      </c>
      <c r="E58" s="68">
        <f>0+ROUND(F58+L58+M58,2)</f>
        <v>212737258.42</v>
      </c>
      <c r="F58" s="68">
        <f>0+ROUND(G58+H58+I58+J58,2)</f>
        <v>212737258.42</v>
      </c>
      <c r="G58" s="68">
        <f>0+ROUND(G59+G85+G98+G109+G111+G119,2)</f>
        <v>183029258.42</v>
      </c>
      <c r="H58" s="68">
        <f>0+ROUND(H59+H85+H98+H119,2)</f>
        <v>0</v>
      </c>
      <c r="I58" s="68">
        <f>0+ROUND(I119+I162,2)</f>
        <v>0</v>
      </c>
      <c r="J58" s="68">
        <f>0+ROUND(J59+J85+J98+J109+J111+J119,2)</f>
        <v>29708000</v>
      </c>
      <c r="K58" s="68">
        <f>0+ROUND(K59+K85+K119,2)</f>
        <v>0</v>
      </c>
      <c r="L58" s="68">
        <f>0+ROUND(L119,2)</f>
        <v>0</v>
      </c>
      <c r="M58" s="68">
        <f>0+ROUND(M59+M98+M109+M119,2)</f>
        <v>0</v>
      </c>
    </row>
    <row r="59" spans="1:13" ht="30">
      <c r="A59" s="72" t="s">
        <v>176</v>
      </c>
      <c r="B59" s="89" t="s">
        <v>175</v>
      </c>
      <c r="C59" s="63">
        <v>110</v>
      </c>
      <c r="D59" s="63" t="s">
        <v>94</v>
      </c>
      <c r="E59" s="62">
        <f>0+F59+M59</f>
        <v>75030572</v>
      </c>
      <c r="F59" s="62">
        <f aca="true" t="shared" si="3" ref="F59:F64">0+G59+H59+J59</f>
        <v>75030572</v>
      </c>
      <c r="G59" s="62">
        <f>0+G60+G63+G70+G74</f>
        <v>54169130</v>
      </c>
      <c r="H59" s="62">
        <f>0+H60+H63+H70+H74</f>
        <v>0</v>
      </c>
      <c r="I59" s="77" t="s">
        <v>94</v>
      </c>
      <c r="J59" s="62">
        <f>0+J60+J63+J70+J74</f>
        <v>20861442</v>
      </c>
      <c r="K59" s="62">
        <f>0+K60+K63+K70+K74</f>
        <v>0</v>
      </c>
      <c r="L59" s="77">
        <f>0+L70</f>
        <v>0</v>
      </c>
      <c r="M59" s="62">
        <f>0+M60+M63+M70+M74</f>
        <v>0</v>
      </c>
    </row>
    <row r="60" spans="1:13" ht="30">
      <c r="A60" s="79" t="s">
        <v>174</v>
      </c>
      <c r="B60" s="89" t="s">
        <v>173</v>
      </c>
      <c r="C60" s="63">
        <v>111</v>
      </c>
      <c r="D60" s="82" t="s">
        <v>94</v>
      </c>
      <c r="E60" s="62">
        <f>0+F60+M60</f>
        <v>57634555</v>
      </c>
      <c r="F60" s="62">
        <f t="shared" si="3"/>
        <v>57634555</v>
      </c>
      <c r="G60" s="62">
        <f>0+G61+G62</f>
        <v>41604555</v>
      </c>
      <c r="H60" s="62">
        <f>0+H61+H62</f>
        <v>0</v>
      </c>
      <c r="I60" s="77" t="s">
        <v>94</v>
      </c>
      <c r="J60" s="62">
        <f>0+J61+J62</f>
        <v>16030000</v>
      </c>
      <c r="K60" s="62">
        <f>0+K61+K62</f>
        <v>0</v>
      </c>
      <c r="L60" s="77" t="s">
        <v>94</v>
      </c>
      <c r="M60" s="62">
        <f>0+M61</f>
        <v>0</v>
      </c>
    </row>
    <row r="61" spans="1:13" ht="30">
      <c r="A61" s="78" t="s">
        <v>172</v>
      </c>
      <c r="B61" s="89" t="s">
        <v>171</v>
      </c>
      <c r="C61" s="63">
        <v>111</v>
      </c>
      <c r="D61" s="63">
        <v>211</v>
      </c>
      <c r="E61" s="62">
        <f>0+F61+M61</f>
        <v>57504555</v>
      </c>
      <c r="F61" s="62">
        <f t="shared" si="3"/>
        <v>57504555</v>
      </c>
      <c r="G61" s="128">
        <v>41504555</v>
      </c>
      <c r="H61" s="128">
        <v>0</v>
      </c>
      <c r="I61" s="60" t="s">
        <v>94</v>
      </c>
      <c r="J61" s="128">
        <v>16000000</v>
      </c>
      <c r="K61" s="128">
        <v>0</v>
      </c>
      <c r="L61" s="60" t="s">
        <v>94</v>
      </c>
      <c r="M61" s="128">
        <v>0</v>
      </c>
    </row>
    <row r="62" spans="1:13" ht="30">
      <c r="A62" s="78" t="s">
        <v>134</v>
      </c>
      <c r="B62" s="89">
        <v>2112</v>
      </c>
      <c r="C62" s="63">
        <v>111</v>
      </c>
      <c r="D62" s="63">
        <v>266</v>
      </c>
      <c r="E62" s="62">
        <f>0+F62</f>
        <v>130000</v>
      </c>
      <c r="F62" s="62">
        <f t="shared" si="3"/>
        <v>130000</v>
      </c>
      <c r="G62" s="128">
        <v>100000</v>
      </c>
      <c r="H62" s="128">
        <v>0</v>
      </c>
      <c r="I62" s="60" t="s">
        <v>94</v>
      </c>
      <c r="J62" s="128">
        <v>30000</v>
      </c>
      <c r="K62" s="128">
        <v>0</v>
      </c>
      <c r="L62" s="60" t="s">
        <v>94</v>
      </c>
      <c r="M62" s="60" t="s">
        <v>94</v>
      </c>
    </row>
    <row r="63" spans="1:13" ht="30">
      <c r="A63" s="79" t="s">
        <v>170</v>
      </c>
      <c r="B63" s="89" t="s">
        <v>169</v>
      </c>
      <c r="C63" s="63">
        <v>112</v>
      </c>
      <c r="D63" s="82" t="s">
        <v>94</v>
      </c>
      <c r="E63" s="62">
        <f>0+F63+M63</f>
        <v>0</v>
      </c>
      <c r="F63" s="62">
        <f t="shared" si="3"/>
        <v>0</v>
      </c>
      <c r="G63" s="62">
        <f>0+G64+G65+G67+G68+G69</f>
        <v>0</v>
      </c>
      <c r="H63" s="62">
        <f>0+H64+H67+H68+H69</f>
        <v>0</v>
      </c>
      <c r="I63" s="77" t="s">
        <v>94</v>
      </c>
      <c r="J63" s="62">
        <f>0+J64+J65+J66+J67+J68+J69</f>
        <v>0</v>
      </c>
      <c r="K63" s="62">
        <f>0+K69</f>
        <v>0</v>
      </c>
      <c r="L63" s="77" t="s">
        <v>94</v>
      </c>
      <c r="M63" s="62">
        <f>0+M64</f>
        <v>0</v>
      </c>
    </row>
    <row r="64" spans="1:13" ht="15">
      <c r="A64" s="78" t="s">
        <v>168</v>
      </c>
      <c r="B64" s="89">
        <v>2121</v>
      </c>
      <c r="C64" s="63">
        <v>112</v>
      </c>
      <c r="D64" s="82">
        <v>212</v>
      </c>
      <c r="E64" s="62">
        <f>0+F64+M64</f>
        <v>0</v>
      </c>
      <c r="F64" s="62">
        <f t="shared" si="3"/>
        <v>0</v>
      </c>
      <c r="G64" s="128">
        <v>0</v>
      </c>
      <c r="H64" s="128">
        <v>0</v>
      </c>
      <c r="I64" s="60" t="s">
        <v>94</v>
      </c>
      <c r="J64" s="128">
        <v>0</v>
      </c>
      <c r="K64" s="60" t="s">
        <v>94</v>
      </c>
      <c r="L64" s="60" t="s">
        <v>94</v>
      </c>
      <c r="M64" s="128">
        <v>0</v>
      </c>
    </row>
    <row r="65" spans="1:13" ht="30">
      <c r="A65" s="78" t="s">
        <v>167</v>
      </c>
      <c r="B65" s="89">
        <v>2122</v>
      </c>
      <c r="C65" s="63">
        <v>112</v>
      </c>
      <c r="D65" s="82">
        <v>214</v>
      </c>
      <c r="E65" s="62">
        <f>0+F65</f>
        <v>0</v>
      </c>
      <c r="F65" s="62">
        <f>0+G65+J65</f>
        <v>0</v>
      </c>
      <c r="G65" s="128">
        <v>0</v>
      </c>
      <c r="H65" s="60" t="s">
        <v>94</v>
      </c>
      <c r="I65" s="60" t="s">
        <v>94</v>
      </c>
      <c r="J65" s="128">
        <v>0</v>
      </c>
      <c r="K65" s="60" t="s">
        <v>94</v>
      </c>
      <c r="L65" s="60" t="s">
        <v>94</v>
      </c>
      <c r="M65" s="60" t="s">
        <v>94</v>
      </c>
    </row>
    <row r="66" spans="1:13" ht="15">
      <c r="A66" s="78" t="s">
        <v>129</v>
      </c>
      <c r="B66" s="89">
        <v>2123</v>
      </c>
      <c r="C66" s="63">
        <v>112</v>
      </c>
      <c r="D66" s="82">
        <v>221</v>
      </c>
      <c r="E66" s="62">
        <f>0+F66</f>
        <v>0</v>
      </c>
      <c r="F66" s="62">
        <f>0+J66</f>
        <v>0</v>
      </c>
      <c r="G66" s="60" t="s">
        <v>94</v>
      </c>
      <c r="H66" s="60" t="s">
        <v>94</v>
      </c>
      <c r="I66" s="60" t="s">
        <v>94</v>
      </c>
      <c r="J66" s="128">
        <v>0</v>
      </c>
      <c r="K66" s="60" t="s">
        <v>94</v>
      </c>
      <c r="L66" s="60" t="s">
        <v>94</v>
      </c>
      <c r="M66" s="60" t="s">
        <v>94</v>
      </c>
    </row>
    <row r="67" spans="1:13" ht="15">
      <c r="A67" s="78" t="s">
        <v>128</v>
      </c>
      <c r="B67" s="89">
        <v>2124</v>
      </c>
      <c r="C67" s="63">
        <v>112</v>
      </c>
      <c r="D67" s="82">
        <v>222</v>
      </c>
      <c r="E67" s="62">
        <f>0+F67</f>
        <v>0</v>
      </c>
      <c r="F67" s="62">
        <f>0+G67+H67+J67</f>
        <v>0</v>
      </c>
      <c r="G67" s="128">
        <v>0</v>
      </c>
      <c r="H67" s="128">
        <v>0</v>
      </c>
      <c r="I67" s="60" t="s">
        <v>94</v>
      </c>
      <c r="J67" s="128">
        <v>0</v>
      </c>
      <c r="K67" s="60" t="s">
        <v>94</v>
      </c>
      <c r="L67" s="60" t="s">
        <v>94</v>
      </c>
      <c r="M67" s="60" t="s">
        <v>94</v>
      </c>
    </row>
    <row r="68" spans="1:13" ht="15">
      <c r="A68" s="78" t="s">
        <v>125</v>
      </c>
      <c r="B68" s="89">
        <v>2125</v>
      </c>
      <c r="C68" s="63">
        <v>112</v>
      </c>
      <c r="D68" s="82">
        <v>226</v>
      </c>
      <c r="E68" s="62">
        <f>0+F68</f>
        <v>0</v>
      </c>
      <c r="F68" s="62">
        <f>0+G68+H68+J68</f>
        <v>0</v>
      </c>
      <c r="G68" s="128">
        <v>0</v>
      </c>
      <c r="H68" s="128">
        <v>0</v>
      </c>
      <c r="I68" s="60" t="s">
        <v>94</v>
      </c>
      <c r="J68" s="128">
        <v>0</v>
      </c>
      <c r="K68" s="60" t="s">
        <v>94</v>
      </c>
      <c r="L68" s="60" t="s">
        <v>94</v>
      </c>
      <c r="M68" s="60" t="s">
        <v>94</v>
      </c>
    </row>
    <row r="69" spans="1:13" ht="30">
      <c r="A69" s="78" t="s">
        <v>134</v>
      </c>
      <c r="B69" s="89">
        <v>2126</v>
      </c>
      <c r="C69" s="63">
        <v>112</v>
      </c>
      <c r="D69" s="82">
        <v>266</v>
      </c>
      <c r="E69" s="62">
        <f>0+F69</f>
        <v>0</v>
      </c>
      <c r="F69" s="62">
        <f>0+G69+H69+J69</f>
        <v>0</v>
      </c>
      <c r="G69" s="128">
        <v>0</v>
      </c>
      <c r="H69" s="128">
        <v>0</v>
      </c>
      <c r="I69" s="60" t="s">
        <v>94</v>
      </c>
      <c r="J69" s="128">
        <v>0</v>
      </c>
      <c r="K69" s="128">
        <v>0</v>
      </c>
      <c r="L69" s="60" t="s">
        <v>94</v>
      </c>
      <c r="M69" s="60" t="s">
        <v>94</v>
      </c>
    </row>
    <row r="70" spans="1:13" ht="45">
      <c r="A70" s="79" t="s">
        <v>166</v>
      </c>
      <c r="B70" s="65">
        <v>2130</v>
      </c>
      <c r="C70" s="63">
        <v>113</v>
      </c>
      <c r="D70" s="82" t="s">
        <v>94</v>
      </c>
      <c r="E70" s="62">
        <f>0+F70+L70+M70</f>
        <v>0</v>
      </c>
      <c r="F70" s="62">
        <f>0+G70+H70+J70</f>
        <v>0</v>
      </c>
      <c r="G70" s="62">
        <f>0+G71+G72</f>
        <v>0</v>
      </c>
      <c r="H70" s="62">
        <f>0+H72+H73</f>
        <v>0</v>
      </c>
      <c r="I70" s="77" t="s">
        <v>94</v>
      </c>
      <c r="J70" s="62">
        <f>0+J71+J72+J73</f>
        <v>0</v>
      </c>
      <c r="K70" s="62">
        <f>0+K71</f>
        <v>0</v>
      </c>
      <c r="L70" s="77">
        <f>0+L71</f>
        <v>0</v>
      </c>
      <c r="M70" s="62">
        <f>0+M71</f>
        <v>0</v>
      </c>
    </row>
    <row r="71" spans="1:13" ht="15">
      <c r="A71" s="78" t="s">
        <v>128</v>
      </c>
      <c r="B71" s="65">
        <v>2131</v>
      </c>
      <c r="C71" s="63">
        <v>113</v>
      </c>
      <c r="D71" s="82">
        <v>222</v>
      </c>
      <c r="E71" s="62">
        <f>0+F71+L71+M71</f>
        <v>0</v>
      </c>
      <c r="F71" s="62">
        <f>0+G71+J71</f>
        <v>0</v>
      </c>
      <c r="G71" s="128"/>
      <c r="H71" s="60" t="s">
        <v>94</v>
      </c>
      <c r="I71" s="60" t="s">
        <v>94</v>
      </c>
      <c r="J71" s="128"/>
      <c r="K71" s="128"/>
      <c r="L71" s="130"/>
      <c r="M71" s="128"/>
    </row>
    <row r="72" spans="1:13" ht="15">
      <c r="A72" s="78" t="s">
        <v>125</v>
      </c>
      <c r="B72" s="65">
        <v>2132</v>
      </c>
      <c r="C72" s="63">
        <v>113</v>
      </c>
      <c r="D72" s="82">
        <v>226</v>
      </c>
      <c r="E72" s="62">
        <f>0+F72</f>
        <v>0</v>
      </c>
      <c r="F72" s="62">
        <f>0+G72+H72+J72</f>
        <v>0</v>
      </c>
      <c r="G72" s="128"/>
      <c r="H72" s="128"/>
      <c r="I72" s="60" t="s">
        <v>94</v>
      </c>
      <c r="J72" s="128"/>
      <c r="K72" s="60" t="s">
        <v>94</v>
      </c>
      <c r="L72" s="60" t="s">
        <v>94</v>
      </c>
      <c r="M72" s="60" t="s">
        <v>94</v>
      </c>
    </row>
    <row r="73" spans="1:13" ht="60">
      <c r="A73" s="78" t="s">
        <v>165</v>
      </c>
      <c r="B73" s="65">
        <v>2133</v>
      </c>
      <c r="C73" s="63">
        <v>113</v>
      </c>
      <c r="D73" s="82">
        <v>296</v>
      </c>
      <c r="E73" s="62">
        <f>0+F73</f>
        <v>0</v>
      </c>
      <c r="F73" s="62">
        <f>0+H73+J73</f>
        <v>0</v>
      </c>
      <c r="G73" s="60" t="s">
        <v>94</v>
      </c>
      <c r="H73" s="128"/>
      <c r="I73" s="60" t="s">
        <v>94</v>
      </c>
      <c r="J73" s="128"/>
      <c r="K73" s="60" t="s">
        <v>94</v>
      </c>
      <c r="L73" s="60" t="s">
        <v>94</v>
      </c>
      <c r="M73" s="60" t="s">
        <v>94</v>
      </c>
    </row>
    <row r="74" spans="1:13" ht="60">
      <c r="A74" s="79" t="s">
        <v>136</v>
      </c>
      <c r="B74" s="65">
        <v>2140</v>
      </c>
      <c r="C74" s="63">
        <v>119</v>
      </c>
      <c r="D74" s="82" t="s">
        <v>94</v>
      </c>
      <c r="E74" s="62">
        <f>0+F74+M74</f>
        <v>17396017</v>
      </c>
      <c r="F74" s="62">
        <f>0+G74+H74+J74</f>
        <v>17396017</v>
      </c>
      <c r="G74" s="62">
        <f>0+G75+G76</f>
        <v>12564575</v>
      </c>
      <c r="H74" s="62">
        <f>0+H75+H76</f>
        <v>0</v>
      </c>
      <c r="I74" s="77" t="s">
        <v>94</v>
      </c>
      <c r="J74" s="62">
        <f>0+J75+J76</f>
        <v>4831442</v>
      </c>
      <c r="K74" s="62">
        <f>0+K75+K76</f>
        <v>0</v>
      </c>
      <c r="L74" s="77" t="s">
        <v>94</v>
      </c>
      <c r="M74" s="62">
        <f>0+M75</f>
        <v>0</v>
      </c>
    </row>
    <row r="75" spans="1:13" ht="30">
      <c r="A75" s="78" t="s">
        <v>164</v>
      </c>
      <c r="B75" s="65">
        <v>2141</v>
      </c>
      <c r="C75" s="63">
        <v>119</v>
      </c>
      <c r="D75" s="63">
        <v>213</v>
      </c>
      <c r="E75" s="62">
        <f>0+F75+M75</f>
        <v>17396017</v>
      </c>
      <c r="F75" s="62">
        <f>0+G75+H75+J75</f>
        <v>17396017</v>
      </c>
      <c r="G75" s="128">
        <v>12564575</v>
      </c>
      <c r="H75" s="128">
        <v>0</v>
      </c>
      <c r="I75" s="60" t="s">
        <v>94</v>
      </c>
      <c r="J75" s="128">
        <v>4831442</v>
      </c>
      <c r="K75" s="128">
        <v>0</v>
      </c>
      <c r="L75" s="60" t="s">
        <v>94</v>
      </c>
      <c r="M75" s="130">
        <v>0</v>
      </c>
    </row>
    <row r="76" spans="1:13" ht="15">
      <c r="A76" s="78" t="s">
        <v>163</v>
      </c>
      <c r="B76" s="65">
        <v>2142</v>
      </c>
      <c r="C76" s="63">
        <v>119</v>
      </c>
      <c r="D76" s="82" t="s">
        <v>94</v>
      </c>
      <c r="E76" s="62">
        <f aca="true" t="shared" si="4" ref="E76:E97">0+F76</f>
        <v>0</v>
      </c>
      <c r="F76" s="62">
        <f>0+G76+H76+J76</f>
        <v>0</v>
      </c>
      <c r="G76" s="132">
        <f>0+G77+G78+G79+G81</f>
        <v>0</v>
      </c>
      <c r="H76" s="132">
        <f>0+H79</f>
        <v>0</v>
      </c>
      <c r="I76" s="77" t="s">
        <v>94</v>
      </c>
      <c r="J76" s="132">
        <f>0+J77+J78+J79+J80+J81</f>
        <v>0</v>
      </c>
      <c r="K76" s="132">
        <f>0+K77+K78+K79</f>
        <v>0</v>
      </c>
      <c r="L76" s="77" t="s">
        <v>94</v>
      </c>
      <c r="M76" s="77" t="s">
        <v>94</v>
      </c>
    </row>
    <row r="77" spans="1:13" ht="15">
      <c r="A77" s="80" t="s">
        <v>125</v>
      </c>
      <c r="B77" s="65">
        <v>21421</v>
      </c>
      <c r="C77" s="63">
        <v>119</v>
      </c>
      <c r="D77" s="63">
        <v>226</v>
      </c>
      <c r="E77" s="62">
        <f t="shared" si="4"/>
        <v>0</v>
      </c>
      <c r="F77" s="62">
        <f>0+G77+J77</f>
        <v>0</v>
      </c>
      <c r="G77" s="128">
        <v>0</v>
      </c>
      <c r="H77" s="60" t="s">
        <v>94</v>
      </c>
      <c r="I77" s="60" t="s">
        <v>94</v>
      </c>
      <c r="J77" s="128">
        <v>0</v>
      </c>
      <c r="K77" s="128">
        <v>0</v>
      </c>
      <c r="L77" s="60" t="s">
        <v>94</v>
      </c>
      <c r="M77" s="60" t="s">
        <v>94</v>
      </c>
    </row>
    <row r="78" spans="1:13" ht="45">
      <c r="A78" s="80" t="s">
        <v>135</v>
      </c>
      <c r="B78" s="65">
        <v>21422</v>
      </c>
      <c r="C78" s="63">
        <v>119</v>
      </c>
      <c r="D78" s="63">
        <v>265</v>
      </c>
      <c r="E78" s="62">
        <f t="shared" si="4"/>
        <v>0</v>
      </c>
      <c r="F78" s="62">
        <f>0+G78+J78</f>
        <v>0</v>
      </c>
      <c r="G78" s="128">
        <v>0</v>
      </c>
      <c r="H78" s="60" t="s">
        <v>94</v>
      </c>
      <c r="I78" s="60" t="s">
        <v>94</v>
      </c>
      <c r="J78" s="128">
        <v>0</v>
      </c>
      <c r="K78" s="128">
        <v>0</v>
      </c>
      <c r="L78" s="60" t="s">
        <v>94</v>
      </c>
      <c r="M78" s="60" t="s">
        <v>94</v>
      </c>
    </row>
    <row r="79" spans="1:13" ht="30">
      <c r="A79" s="80" t="s">
        <v>134</v>
      </c>
      <c r="B79" s="65">
        <v>21423</v>
      </c>
      <c r="C79" s="63">
        <v>119</v>
      </c>
      <c r="D79" s="63">
        <v>266</v>
      </c>
      <c r="E79" s="62">
        <f t="shared" si="4"/>
        <v>0</v>
      </c>
      <c r="F79" s="62">
        <f>0+G79+H79+J79</f>
        <v>0</v>
      </c>
      <c r="G79" s="128">
        <v>0</v>
      </c>
      <c r="H79" s="128">
        <v>0</v>
      </c>
      <c r="I79" s="60" t="s">
        <v>94</v>
      </c>
      <c r="J79" s="128">
        <v>0</v>
      </c>
      <c r="K79" s="128">
        <v>0</v>
      </c>
      <c r="L79" s="60" t="s">
        <v>94</v>
      </c>
      <c r="M79" s="60" t="s">
        <v>94</v>
      </c>
    </row>
    <row r="80" spans="1:13" ht="15">
      <c r="A80" s="80" t="s">
        <v>103</v>
      </c>
      <c r="B80" s="65">
        <v>21424</v>
      </c>
      <c r="C80" s="63">
        <v>119</v>
      </c>
      <c r="D80" s="63">
        <v>310</v>
      </c>
      <c r="E80" s="62">
        <f t="shared" si="4"/>
        <v>0</v>
      </c>
      <c r="F80" s="62">
        <f>0+J80</f>
        <v>0</v>
      </c>
      <c r="G80" s="60" t="s">
        <v>94</v>
      </c>
      <c r="H80" s="60" t="s">
        <v>94</v>
      </c>
      <c r="I80" s="60" t="s">
        <v>94</v>
      </c>
      <c r="J80" s="128">
        <v>0</v>
      </c>
      <c r="K80" s="60" t="s">
        <v>94</v>
      </c>
      <c r="L80" s="60" t="s">
        <v>94</v>
      </c>
      <c r="M80" s="60" t="s">
        <v>94</v>
      </c>
    </row>
    <row r="81" spans="1:13" ht="30">
      <c r="A81" s="80" t="s">
        <v>120</v>
      </c>
      <c r="B81" s="65">
        <v>21425</v>
      </c>
      <c r="C81" s="63">
        <v>119</v>
      </c>
      <c r="D81" s="63">
        <v>340</v>
      </c>
      <c r="E81" s="62">
        <f t="shared" si="4"/>
        <v>0</v>
      </c>
      <c r="F81" s="62">
        <f>0+G81+J81</f>
        <v>0</v>
      </c>
      <c r="G81" s="62">
        <f>0+G82+G84</f>
        <v>0</v>
      </c>
      <c r="H81" s="77" t="s">
        <v>94</v>
      </c>
      <c r="I81" s="77" t="s">
        <v>94</v>
      </c>
      <c r="J81" s="62">
        <f>0+J82+J83+J84</f>
        <v>0</v>
      </c>
      <c r="K81" s="77" t="s">
        <v>94</v>
      </c>
      <c r="L81" s="77" t="s">
        <v>94</v>
      </c>
      <c r="M81" s="77" t="s">
        <v>94</v>
      </c>
    </row>
    <row r="82" spans="1:13" ht="45">
      <c r="A82" s="81" t="s">
        <v>119</v>
      </c>
      <c r="B82" s="65">
        <v>214251</v>
      </c>
      <c r="C82" s="63">
        <v>119</v>
      </c>
      <c r="D82" s="63">
        <v>341</v>
      </c>
      <c r="E82" s="62">
        <f t="shared" si="4"/>
        <v>0</v>
      </c>
      <c r="F82" s="62">
        <f>0+G82+J82</f>
        <v>0</v>
      </c>
      <c r="G82" s="128">
        <v>0</v>
      </c>
      <c r="H82" s="60" t="s">
        <v>94</v>
      </c>
      <c r="I82" s="60" t="s">
        <v>94</v>
      </c>
      <c r="J82" s="128">
        <v>0</v>
      </c>
      <c r="K82" s="60" t="s">
        <v>94</v>
      </c>
      <c r="L82" s="60" t="s">
        <v>94</v>
      </c>
      <c r="M82" s="60" t="s">
        <v>94</v>
      </c>
    </row>
    <row r="83" spans="1:13" ht="15">
      <c r="A83" s="81" t="s">
        <v>115</v>
      </c>
      <c r="B83" s="65">
        <v>214252</v>
      </c>
      <c r="C83" s="63">
        <v>119</v>
      </c>
      <c r="D83" s="63">
        <v>345</v>
      </c>
      <c r="E83" s="62">
        <f t="shared" si="4"/>
        <v>0</v>
      </c>
      <c r="F83" s="62">
        <f>0+J83</f>
        <v>0</v>
      </c>
      <c r="G83" s="60" t="s">
        <v>94</v>
      </c>
      <c r="H83" s="60" t="s">
        <v>94</v>
      </c>
      <c r="I83" s="60" t="s">
        <v>94</v>
      </c>
      <c r="J83" s="128">
        <v>0</v>
      </c>
      <c r="K83" s="60" t="s">
        <v>94</v>
      </c>
      <c r="L83" s="60" t="s">
        <v>94</v>
      </c>
      <c r="M83" s="60" t="s">
        <v>94</v>
      </c>
    </row>
    <row r="84" spans="1:13" ht="30">
      <c r="A84" s="81" t="s">
        <v>267</v>
      </c>
      <c r="B84" s="65">
        <v>214253</v>
      </c>
      <c r="C84" s="63">
        <v>119</v>
      </c>
      <c r="D84" s="63">
        <v>346</v>
      </c>
      <c r="E84" s="62">
        <f t="shared" si="4"/>
        <v>0</v>
      </c>
      <c r="F84" s="62">
        <f>0+G84+J84</f>
        <v>0</v>
      </c>
      <c r="G84" s="60">
        <v>0</v>
      </c>
      <c r="H84" s="60" t="s">
        <v>94</v>
      </c>
      <c r="I84" s="60" t="s">
        <v>94</v>
      </c>
      <c r="J84" s="128">
        <v>0</v>
      </c>
      <c r="K84" s="60" t="s">
        <v>94</v>
      </c>
      <c r="L84" s="60" t="s">
        <v>94</v>
      </c>
      <c r="M84" s="60" t="s">
        <v>94</v>
      </c>
    </row>
    <row r="85" spans="1:13" ht="15">
      <c r="A85" s="84" t="s">
        <v>162</v>
      </c>
      <c r="B85" s="65">
        <v>2200</v>
      </c>
      <c r="C85" s="63">
        <v>300</v>
      </c>
      <c r="D85" s="63" t="s">
        <v>94</v>
      </c>
      <c r="E85" s="62">
        <f t="shared" si="4"/>
        <v>0</v>
      </c>
      <c r="F85" s="62">
        <f>0+G85+H85+J85</f>
        <v>0</v>
      </c>
      <c r="G85" s="62">
        <f>0+G86</f>
        <v>0</v>
      </c>
      <c r="H85" s="62">
        <f>0+H86+H95</f>
        <v>0</v>
      </c>
      <c r="I85" s="77" t="s">
        <v>94</v>
      </c>
      <c r="J85" s="62">
        <f>0+J86+J95+J96+J97</f>
        <v>0</v>
      </c>
      <c r="K85" s="62">
        <f>0+K86</f>
        <v>0</v>
      </c>
      <c r="L85" s="77" t="s">
        <v>94</v>
      </c>
      <c r="M85" s="77" t="s">
        <v>94</v>
      </c>
    </row>
    <row r="86" spans="1:13" ht="45">
      <c r="A86" s="79" t="s">
        <v>161</v>
      </c>
      <c r="B86" s="65">
        <v>2210</v>
      </c>
      <c r="C86" s="63">
        <v>320</v>
      </c>
      <c r="D86" s="63" t="s">
        <v>94</v>
      </c>
      <c r="E86" s="62">
        <f t="shared" si="4"/>
        <v>0</v>
      </c>
      <c r="F86" s="62">
        <f>0+G86+H86+J86</f>
        <v>0</v>
      </c>
      <c r="G86" s="62">
        <f>0+G87+G91</f>
        <v>0</v>
      </c>
      <c r="H86" s="62">
        <f>0+H87</f>
        <v>0</v>
      </c>
      <c r="I86" s="77" t="s">
        <v>94</v>
      </c>
      <c r="J86" s="62">
        <f>0+J87+J91</f>
        <v>0</v>
      </c>
      <c r="K86" s="62">
        <f>0+K87</f>
        <v>0</v>
      </c>
      <c r="L86" s="77" t="s">
        <v>94</v>
      </c>
      <c r="M86" s="77" t="s">
        <v>94</v>
      </c>
    </row>
    <row r="87" spans="1:13" s="53" customFormat="1" ht="60">
      <c r="A87" s="78" t="s">
        <v>160</v>
      </c>
      <c r="B87" s="65">
        <v>2211</v>
      </c>
      <c r="C87" s="63">
        <v>321</v>
      </c>
      <c r="D87" s="63" t="s">
        <v>94</v>
      </c>
      <c r="E87" s="62">
        <f t="shared" si="4"/>
        <v>0</v>
      </c>
      <c r="F87" s="62">
        <f>0+G87+H87+J87</f>
        <v>0</v>
      </c>
      <c r="G87" s="62">
        <f>0+G88+G90</f>
        <v>0</v>
      </c>
      <c r="H87" s="62">
        <f>0+H88</f>
        <v>0</v>
      </c>
      <c r="I87" s="77" t="s">
        <v>94</v>
      </c>
      <c r="J87" s="62">
        <f>0+J88+J89+J90</f>
        <v>0</v>
      </c>
      <c r="K87" s="62">
        <f>0+K88+K90</f>
        <v>0</v>
      </c>
      <c r="L87" s="77" t="s">
        <v>94</v>
      </c>
      <c r="M87" s="77" t="s">
        <v>94</v>
      </c>
    </row>
    <row r="88" spans="1:13" s="53" customFormat="1" ht="45">
      <c r="A88" s="80" t="s">
        <v>159</v>
      </c>
      <c r="B88" s="65">
        <v>22113</v>
      </c>
      <c r="C88" s="63">
        <v>321</v>
      </c>
      <c r="D88" s="63">
        <v>264</v>
      </c>
      <c r="E88" s="62">
        <f t="shared" si="4"/>
        <v>0</v>
      </c>
      <c r="F88" s="62">
        <f>0+G88+H88+J88</f>
        <v>0</v>
      </c>
      <c r="G88" s="128">
        <v>0</v>
      </c>
      <c r="H88" s="128">
        <v>0</v>
      </c>
      <c r="I88" s="60" t="s">
        <v>94</v>
      </c>
      <c r="J88" s="128">
        <v>0</v>
      </c>
      <c r="K88" s="128">
        <v>0</v>
      </c>
      <c r="L88" s="60" t="s">
        <v>94</v>
      </c>
      <c r="M88" s="60" t="s">
        <v>94</v>
      </c>
    </row>
    <row r="89" spans="1:13" s="53" customFormat="1" ht="45">
      <c r="A89" s="80" t="s">
        <v>135</v>
      </c>
      <c r="B89" s="65">
        <v>22114</v>
      </c>
      <c r="C89" s="63">
        <v>321</v>
      </c>
      <c r="D89" s="63">
        <v>265</v>
      </c>
      <c r="E89" s="62">
        <f t="shared" si="4"/>
        <v>0</v>
      </c>
      <c r="F89" s="62">
        <f>0+J89</f>
        <v>0</v>
      </c>
      <c r="G89" s="60" t="s">
        <v>94</v>
      </c>
      <c r="H89" s="60" t="s">
        <v>94</v>
      </c>
      <c r="I89" s="60" t="s">
        <v>94</v>
      </c>
      <c r="J89" s="128">
        <v>0</v>
      </c>
      <c r="K89" s="60" t="s">
        <v>94</v>
      </c>
      <c r="L89" s="60" t="s">
        <v>94</v>
      </c>
      <c r="M89" s="60" t="s">
        <v>94</v>
      </c>
    </row>
    <row r="90" spans="1:13" s="53" customFormat="1" ht="30">
      <c r="A90" s="80" t="s">
        <v>134</v>
      </c>
      <c r="B90" s="65">
        <v>22115</v>
      </c>
      <c r="C90" s="63">
        <v>321</v>
      </c>
      <c r="D90" s="63">
        <v>266</v>
      </c>
      <c r="E90" s="62">
        <f t="shared" si="4"/>
        <v>0</v>
      </c>
      <c r="F90" s="62">
        <f>0+G90+J90</f>
        <v>0</v>
      </c>
      <c r="G90" s="128">
        <v>0</v>
      </c>
      <c r="H90" s="60" t="s">
        <v>94</v>
      </c>
      <c r="I90" s="60" t="s">
        <v>94</v>
      </c>
      <c r="J90" s="128">
        <v>0</v>
      </c>
      <c r="K90" s="128">
        <v>0</v>
      </c>
      <c r="L90" s="60" t="s">
        <v>94</v>
      </c>
      <c r="M90" s="60" t="s">
        <v>94</v>
      </c>
    </row>
    <row r="91" spans="1:13" s="53" customFormat="1" ht="45">
      <c r="A91" s="88" t="s">
        <v>158</v>
      </c>
      <c r="B91" s="86">
        <v>2212</v>
      </c>
      <c r="C91" s="85">
        <v>323</v>
      </c>
      <c r="D91" s="85" t="s">
        <v>94</v>
      </c>
      <c r="E91" s="62">
        <f t="shared" si="4"/>
        <v>0</v>
      </c>
      <c r="F91" s="62">
        <f>0+G91+J91</f>
        <v>0</v>
      </c>
      <c r="G91" s="62">
        <f>0+G92+G93+G94</f>
        <v>0</v>
      </c>
      <c r="H91" s="77" t="s">
        <v>94</v>
      </c>
      <c r="I91" s="77" t="s">
        <v>94</v>
      </c>
      <c r="J91" s="62">
        <f>0+J92+J93+J94</f>
        <v>0</v>
      </c>
      <c r="K91" s="77" t="s">
        <v>94</v>
      </c>
      <c r="L91" s="77" t="s">
        <v>94</v>
      </c>
      <c r="M91" s="77" t="s">
        <v>94</v>
      </c>
    </row>
    <row r="92" spans="1:13" s="53" customFormat="1" ht="45">
      <c r="A92" s="87" t="s">
        <v>157</v>
      </c>
      <c r="B92" s="86">
        <v>22121</v>
      </c>
      <c r="C92" s="85">
        <v>323</v>
      </c>
      <c r="D92" s="85">
        <v>261</v>
      </c>
      <c r="E92" s="62">
        <f t="shared" si="4"/>
        <v>0</v>
      </c>
      <c r="F92" s="62">
        <f>0+G92+J92</f>
        <v>0</v>
      </c>
      <c r="G92" s="128"/>
      <c r="H92" s="60" t="s">
        <v>94</v>
      </c>
      <c r="I92" s="60" t="s">
        <v>94</v>
      </c>
      <c r="J92" s="128"/>
      <c r="K92" s="60" t="s">
        <v>94</v>
      </c>
      <c r="L92" s="60" t="s">
        <v>94</v>
      </c>
      <c r="M92" s="60" t="s">
        <v>94</v>
      </c>
    </row>
    <row r="93" spans="1:13" s="53" customFormat="1" ht="30">
      <c r="A93" s="87" t="s">
        <v>156</v>
      </c>
      <c r="B93" s="86">
        <v>22122</v>
      </c>
      <c r="C93" s="85">
        <v>323</v>
      </c>
      <c r="D93" s="85">
        <v>263</v>
      </c>
      <c r="E93" s="62">
        <f t="shared" si="4"/>
        <v>0</v>
      </c>
      <c r="F93" s="62">
        <f>0+G93+J93</f>
        <v>0</v>
      </c>
      <c r="G93" s="128"/>
      <c r="H93" s="60" t="s">
        <v>94</v>
      </c>
      <c r="I93" s="60" t="s">
        <v>94</v>
      </c>
      <c r="J93" s="128"/>
      <c r="K93" s="60" t="s">
        <v>94</v>
      </c>
      <c r="L93" s="60" t="s">
        <v>94</v>
      </c>
      <c r="M93" s="60" t="s">
        <v>94</v>
      </c>
    </row>
    <row r="94" spans="1:13" s="53" customFormat="1" ht="45">
      <c r="A94" s="87" t="s">
        <v>135</v>
      </c>
      <c r="B94" s="86">
        <v>22123</v>
      </c>
      <c r="C94" s="85">
        <v>323</v>
      </c>
      <c r="D94" s="85">
        <v>265</v>
      </c>
      <c r="E94" s="62">
        <f t="shared" si="4"/>
        <v>0</v>
      </c>
      <c r="F94" s="62">
        <f>0+G94+J94</f>
        <v>0</v>
      </c>
      <c r="G94" s="128"/>
      <c r="H94" s="60" t="s">
        <v>94</v>
      </c>
      <c r="I94" s="60" t="s">
        <v>94</v>
      </c>
      <c r="J94" s="128"/>
      <c r="K94" s="60" t="s">
        <v>94</v>
      </c>
      <c r="L94" s="60" t="s">
        <v>94</v>
      </c>
      <c r="M94" s="60" t="s">
        <v>94</v>
      </c>
    </row>
    <row r="95" spans="1:13" s="53" customFormat="1" ht="45">
      <c r="A95" s="79" t="s">
        <v>155</v>
      </c>
      <c r="B95" s="65">
        <v>2220</v>
      </c>
      <c r="C95" s="63">
        <v>340</v>
      </c>
      <c r="D95" s="63">
        <v>296</v>
      </c>
      <c r="E95" s="62">
        <f t="shared" si="4"/>
        <v>0</v>
      </c>
      <c r="F95" s="62">
        <f>0+H95+J95</f>
        <v>0</v>
      </c>
      <c r="G95" s="60" t="s">
        <v>94</v>
      </c>
      <c r="H95" s="128"/>
      <c r="I95" s="60" t="s">
        <v>94</v>
      </c>
      <c r="J95" s="128"/>
      <c r="K95" s="60" t="s">
        <v>94</v>
      </c>
      <c r="L95" s="60" t="s">
        <v>94</v>
      </c>
      <c r="M95" s="60" t="s">
        <v>94</v>
      </c>
    </row>
    <row r="96" spans="1:13" s="53" customFormat="1" ht="75">
      <c r="A96" s="79" t="s">
        <v>154</v>
      </c>
      <c r="B96" s="65">
        <v>2230</v>
      </c>
      <c r="C96" s="63">
        <v>350</v>
      </c>
      <c r="D96" s="63">
        <v>296</v>
      </c>
      <c r="E96" s="62">
        <f t="shared" si="4"/>
        <v>0</v>
      </c>
      <c r="F96" s="62">
        <f>0+J96</f>
        <v>0</v>
      </c>
      <c r="G96" s="60" t="s">
        <v>94</v>
      </c>
      <c r="H96" s="60" t="s">
        <v>94</v>
      </c>
      <c r="I96" s="60" t="s">
        <v>94</v>
      </c>
      <c r="J96" s="128"/>
      <c r="K96" s="60" t="s">
        <v>94</v>
      </c>
      <c r="L96" s="60" t="s">
        <v>94</v>
      </c>
      <c r="M96" s="60" t="s">
        <v>94</v>
      </c>
    </row>
    <row r="97" spans="1:13" s="53" customFormat="1" ht="15">
      <c r="A97" s="79" t="s">
        <v>153</v>
      </c>
      <c r="B97" s="65">
        <v>2240</v>
      </c>
      <c r="C97" s="63">
        <v>360</v>
      </c>
      <c r="D97" s="63">
        <v>296</v>
      </c>
      <c r="E97" s="62">
        <f t="shared" si="4"/>
        <v>0</v>
      </c>
      <c r="F97" s="62">
        <f>0+J97</f>
        <v>0</v>
      </c>
      <c r="G97" s="60" t="s">
        <v>94</v>
      </c>
      <c r="H97" s="60" t="s">
        <v>94</v>
      </c>
      <c r="I97" s="60" t="s">
        <v>94</v>
      </c>
      <c r="J97" s="128"/>
      <c r="K97" s="60" t="s">
        <v>94</v>
      </c>
      <c r="L97" s="60" t="s">
        <v>94</v>
      </c>
      <c r="M97" s="60" t="s">
        <v>94</v>
      </c>
    </row>
    <row r="98" spans="1:13" ht="15">
      <c r="A98" s="84" t="s">
        <v>152</v>
      </c>
      <c r="B98" s="65">
        <v>2300</v>
      </c>
      <c r="C98" s="63">
        <v>850</v>
      </c>
      <c r="D98" s="82" t="s">
        <v>94</v>
      </c>
      <c r="E98" s="62">
        <f>0+F98+M98</f>
        <v>194000</v>
      </c>
      <c r="F98" s="62">
        <f>0+G98+H98+J98</f>
        <v>194000</v>
      </c>
      <c r="G98" s="62">
        <f>0+G99+G100+G101</f>
        <v>0</v>
      </c>
      <c r="H98" s="62">
        <f>0+H99+H101</f>
        <v>0</v>
      </c>
      <c r="I98" s="77" t="s">
        <v>94</v>
      </c>
      <c r="J98" s="62">
        <f>0+J99+J100+J101</f>
        <v>194000</v>
      </c>
      <c r="K98" s="77" t="s">
        <v>94</v>
      </c>
      <c r="L98" s="77" t="s">
        <v>94</v>
      </c>
      <c r="M98" s="62">
        <f>0+M101</f>
        <v>0</v>
      </c>
    </row>
    <row r="99" spans="1:13" ht="45">
      <c r="A99" s="79" t="s">
        <v>151</v>
      </c>
      <c r="B99" s="65">
        <v>2310</v>
      </c>
      <c r="C99" s="63">
        <v>851</v>
      </c>
      <c r="D99" s="63">
        <v>291</v>
      </c>
      <c r="E99" s="62">
        <f>0+F99</f>
        <v>10000</v>
      </c>
      <c r="F99" s="62">
        <f>0+G99+H99+J99</f>
        <v>10000</v>
      </c>
      <c r="G99" s="128"/>
      <c r="H99" s="128"/>
      <c r="I99" s="60" t="s">
        <v>94</v>
      </c>
      <c r="J99" s="128">
        <v>10000</v>
      </c>
      <c r="K99" s="60" t="s">
        <v>94</v>
      </c>
      <c r="L99" s="60" t="s">
        <v>94</v>
      </c>
      <c r="M99" s="60" t="s">
        <v>94</v>
      </c>
    </row>
    <row r="100" spans="1:13" ht="45">
      <c r="A100" s="79" t="s">
        <v>150</v>
      </c>
      <c r="B100" s="65">
        <v>2320</v>
      </c>
      <c r="C100" s="63">
        <v>852</v>
      </c>
      <c r="D100" s="63">
        <v>291</v>
      </c>
      <c r="E100" s="62">
        <f>0+F100</f>
        <v>40000</v>
      </c>
      <c r="F100" s="62">
        <f>0+G100+J100</f>
        <v>40000</v>
      </c>
      <c r="G100" s="128"/>
      <c r="H100" s="60" t="s">
        <v>94</v>
      </c>
      <c r="I100" s="60" t="s">
        <v>94</v>
      </c>
      <c r="J100" s="128">
        <v>40000</v>
      </c>
      <c r="K100" s="60" t="s">
        <v>94</v>
      </c>
      <c r="L100" s="60" t="s">
        <v>94</v>
      </c>
      <c r="M100" s="60" t="s">
        <v>94</v>
      </c>
    </row>
    <row r="101" spans="1:13" ht="30">
      <c r="A101" s="79" t="s">
        <v>149</v>
      </c>
      <c r="B101" s="65">
        <v>2330</v>
      </c>
      <c r="C101" s="63">
        <v>853</v>
      </c>
      <c r="D101" s="82" t="s">
        <v>94</v>
      </c>
      <c r="E101" s="62">
        <f>0+F101+M101</f>
        <v>144000</v>
      </c>
      <c r="F101" s="62">
        <f>0+G101+H101+J101</f>
        <v>144000</v>
      </c>
      <c r="G101" s="62">
        <f>0+G102+G103+G104+G105+G106+G107</f>
        <v>0</v>
      </c>
      <c r="H101" s="62">
        <f>0+H102+H103+H104+H107</f>
        <v>0</v>
      </c>
      <c r="I101" s="77" t="s">
        <v>94</v>
      </c>
      <c r="J101" s="62">
        <f>0+J102+J103+J104+J105+J106+J107+J108</f>
        <v>144000</v>
      </c>
      <c r="K101" s="77" t="s">
        <v>94</v>
      </c>
      <c r="L101" s="77" t="s">
        <v>94</v>
      </c>
      <c r="M101" s="62">
        <f>0+M103</f>
        <v>0</v>
      </c>
    </row>
    <row r="102" spans="1:13" ht="15">
      <c r="A102" s="78" t="s">
        <v>143</v>
      </c>
      <c r="B102" s="65">
        <v>23301</v>
      </c>
      <c r="C102" s="63">
        <v>853</v>
      </c>
      <c r="D102" s="82">
        <v>291</v>
      </c>
      <c r="E102" s="62">
        <f>0+F102</f>
        <v>7000</v>
      </c>
      <c r="F102" s="62">
        <f>0+G102+H102+J102</f>
        <v>7000</v>
      </c>
      <c r="G102" s="128">
        <v>0</v>
      </c>
      <c r="H102" s="128">
        <v>0</v>
      </c>
      <c r="I102" s="60" t="s">
        <v>94</v>
      </c>
      <c r="J102" s="128">
        <v>7000</v>
      </c>
      <c r="K102" s="60" t="s">
        <v>94</v>
      </c>
      <c r="L102" s="60" t="s">
        <v>94</v>
      </c>
      <c r="M102" s="60" t="s">
        <v>94</v>
      </c>
    </row>
    <row r="103" spans="1:13" ht="45">
      <c r="A103" s="78" t="s">
        <v>142</v>
      </c>
      <c r="B103" s="65">
        <v>23302</v>
      </c>
      <c r="C103" s="63">
        <v>853</v>
      </c>
      <c r="D103" s="63">
        <v>292</v>
      </c>
      <c r="E103" s="62">
        <f>0+F103+M103</f>
        <v>50000</v>
      </c>
      <c r="F103" s="62">
        <f>0+G103+H103+J103</f>
        <v>50000</v>
      </c>
      <c r="G103" s="128">
        <v>0</v>
      </c>
      <c r="H103" s="128">
        <v>0</v>
      </c>
      <c r="I103" s="60" t="s">
        <v>94</v>
      </c>
      <c r="J103" s="128">
        <v>50000</v>
      </c>
      <c r="K103" s="60" t="s">
        <v>94</v>
      </c>
      <c r="L103" s="60" t="s">
        <v>94</v>
      </c>
      <c r="M103" s="130">
        <v>0</v>
      </c>
    </row>
    <row r="104" spans="1:13" ht="45">
      <c r="A104" s="78" t="s">
        <v>141</v>
      </c>
      <c r="B104" s="65">
        <v>23303</v>
      </c>
      <c r="C104" s="63">
        <v>853</v>
      </c>
      <c r="D104" s="63">
        <v>293</v>
      </c>
      <c r="E104" s="62">
        <f>0+F104</f>
        <v>0</v>
      </c>
      <c r="F104" s="62">
        <f>0+G104+H104+J104</f>
        <v>0</v>
      </c>
      <c r="G104" s="128">
        <v>0</v>
      </c>
      <c r="H104" s="128">
        <v>0</v>
      </c>
      <c r="I104" s="60" t="s">
        <v>94</v>
      </c>
      <c r="J104" s="128">
        <v>0</v>
      </c>
      <c r="K104" s="60" t="s">
        <v>94</v>
      </c>
      <c r="L104" s="60" t="s">
        <v>94</v>
      </c>
      <c r="M104" s="60" t="s">
        <v>94</v>
      </c>
    </row>
    <row r="105" spans="1:13" ht="15">
      <c r="A105" s="78" t="s">
        <v>140</v>
      </c>
      <c r="B105" s="65">
        <v>23304</v>
      </c>
      <c r="C105" s="63">
        <v>853</v>
      </c>
      <c r="D105" s="82">
        <v>295</v>
      </c>
      <c r="E105" s="62">
        <f>0+F105</f>
        <v>15000</v>
      </c>
      <c r="F105" s="62">
        <f>0+G105+J105</f>
        <v>15000</v>
      </c>
      <c r="G105" s="128">
        <v>0</v>
      </c>
      <c r="H105" s="60" t="s">
        <v>94</v>
      </c>
      <c r="I105" s="60" t="s">
        <v>94</v>
      </c>
      <c r="J105" s="128">
        <v>15000</v>
      </c>
      <c r="K105" s="60" t="s">
        <v>94</v>
      </c>
      <c r="L105" s="60" t="s">
        <v>94</v>
      </c>
      <c r="M105" s="60" t="s">
        <v>94</v>
      </c>
    </row>
    <row r="106" spans="1:13" ht="30">
      <c r="A106" s="78" t="s">
        <v>139</v>
      </c>
      <c r="B106" s="65">
        <v>23305</v>
      </c>
      <c r="C106" s="63">
        <v>853</v>
      </c>
      <c r="D106" s="82">
        <v>296</v>
      </c>
      <c r="E106" s="62">
        <f>0+F106</f>
        <v>0</v>
      </c>
      <c r="F106" s="62">
        <f>0+G106+J106</f>
        <v>0</v>
      </c>
      <c r="G106" s="128">
        <v>0</v>
      </c>
      <c r="H106" s="60" t="s">
        <v>94</v>
      </c>
      <c r="I106" s="60" t="s">
        <v>94</v>
      </c>
      <c r="J106" s="128">
        <v>0</v>
      </c>
      <c r="K106" s="60" t="s">
        <v>94</v>
      </c>
      <c r="L106" s="60" t="s">
        <v>94</v>
      </c>
      <c r="M106" s="60" t="s">
        <v>94</v>
      </c>
    </row>
    <row r="107" spans="1:13" ht="30">
      <c r="A107" s="78" t="s">
        <v>138</v>
      </c>
      <c r="B107" s="65">
        <v>23306</v>
      </c>
      <c r="C107" s="63">
        <v>853</v>
      </c>
      <c r="D107" s="82">
        <v>297</v>
      </c>
      <c r="E107" s="62">
        <f>0+F107</f>
        <v>72000</v>
      </c>
      <c r="F107" s="62">
        <f>0+G107+H107+J107</f>
        <v>72000</v>
      </c>
      <c r="G107" s="128">
        <v>0</v>
      </c>
      <c r="H107" s="128">
        <v>0</v>
      </c>
      <c r="I107" s="60" t="s">
        <v>94</v>
      </c>
      <c r="J107" s="128">
        <v>72000</v>
      </c>
      <c r="K107" s="60" t="s">
        <v>94</v>
      </c>
      <c r="L107" s="60" t="s">
        <v>94</v>
      </c>
      <c r="M107" s="60" t="s">
        <v>94</v>
      </c>
    </row>
    <row r="108" spans="1:13" ht="30">
      <c r="A108" s="78" t="s">
        <v>148</v>
      </c>
      <c r="B108" s="65">
        <v>23307</v>
      </c>
      <c r="C108" s="63">
        <v>853</v>
      </c>
      <c r="D108" s="82">
        <v>299</v>
      </c>
      <c r="E108" s="62">
        <f>0+F108</f>
        <v>0</v>
      </c>
      <c r="F108" s="62">
        <f>0+J108</f>
        <v>0</v>
      </c>
      <c r="G108" s="60" t="s">
        <v>94</v>
      </c>
      <c r="H108" s="60" t="s">
        <v>94</v>
      </c>
      <c r="I108" s="60" t="s">
        <v>94</v>
      </c>
      <c r="J108" s="128">
        <v>0</v>
      </c>
      <c r="K108" s="60" t="s">
        <v>94</v>
      </c>
      <c r="L108" s="60" t="s">
        <v>94</v>
      </c>
      <c r="M108" s="60" t="s">
        <v>94</v>
      </c>
    </row>
    <row r="109" spans="1:13" ht="30">
      <c r="A109" s="84" t="s">
        <v>147</v>
      </c>
      <c r="B109" s="65">
        <v>2400</v>
      </c>
      <c r="C109" s="63" t="s">
        <v>94</v>
      </c>
      <c r="D109" s="63" t="s">
        <v>94</v>
      </c>
      <c r="E109" s="62">
        <f>0+F109+M109</f>
        <v>0</v>
      </c>
      <c r="F109" s="62">
        <f>0+G109+J109</f>
        <v>0</v>
      </c>
      <c r="G109" s="62">
        <f>0+G110</f>
        <v>0</v>
      </c>
      <c r="H109" s="77" t="s">
        <v>94</v>
      </c>
      <c r="I109" s="77" t="s">
        <v>94</v>
      </c>
      <c r="J109" s="62">
        <f>0+J110</f>
        <v>0</v>
      </c>
      <c r="K109" s="77" t="s">
        <v>94</v>
      </c>
      <c r="L109" s="77" t="s">
        <v>94</v>
      </c>
      <c r="M109" s="62">
        <f>0+M110</f>
        <v>0</v>
      </c>
    </row>
    <row r="110" spans="1:13" ht="15">
      <c r="A110" s="79" t="s">
        <v>146</v>
      </c>
      <c r="B110" s="65">
        <v>2450</v>
      </c>
      <c r="C110" s="63">
        <v>862</v>
      </c>
      <c r="D110" s="63">
        <v>253</v>
      </c>
      <c r="E110" s="62">
        <f>0+F110+M110</f>
        <v>0</v>
      </c>
      <c r="F110" s="62">
        <f>0+G110+J110</f>
        <v>0</v>
      </c>
      <c r="G110" s="128"/>
      <c r="H110" s="60" t="s">
        <v>94</v>
      </c>
      <c r="I110" s="60" t="s">
        <v>94</v>
      </c>
      <c r="J110" s="128"/>
      <c r="K110" s="60" t="s">
        <v>94</v>
      </c>
      <c r="L110" s="60" t="s">
        <v>94</v>
      </c>
      <c r="M110" s="128"/>
    </row>
    <row r="111" spans="1:13" ht="30">
      <c r="A111" s="84" t="s">
        <v>145</v>
      </c>
      <c r="B111" s="65">
        <v>2500</v>
      </c>
      <c r="C111" s="63" t="s">
        <v>94</v>
      </c>
      <c r="D111" s="63" t="s">
        <v>94</v>
      </c>
      <c r="E111" s="62">
        <f aca="true" t="shared" si="5" ref="E111:E118">0+F111</f>
        <v>0</v>
      </c>
      <c r="F111" s="62">
        <f>0+G111+J111</f>
        <v>0</v>
      </c>
      <c r="G111" s="62">
        <f>0+G112</f>
        <v>0</v>
      </c>
      <c r="H111" s="77" t="s">
        <v>94</v>
      </c>
      <c r="I111" s="77" t="s">
        <v>94</v>
      </c>
      <c r="J111" s="62">
        <f>0+J112</f>
        <v>0</v>
      </c>
      <c r="K111" s="77" t="s">
        <v>94</v>
      </c>
      <c r="L111" s="77" t="s">
        <v>94</v>
      </c>
      <c r="M111" s="77" t="s">
        <v>94</v>
      </c>
    </row>
    <row r="112" spans="1:13" ht="60">
      <c r="A112" s="79" t="s">
        <v>144</v>
      </c>
      <c r="B112" s="65">
        <v>2520</v>
      </c>
      <c r="C112" s="63">
        <v>831</v>
      </c>
      <c r="D112" s="82" t="s">
        <v>94</v>
      </c>
      <c r="E112" s="62">
        <f t="shared" si="5"/>
        <v>0</v>
      </c>
      <c r="F112" s="62">
        <f>0+G112+J112</f>
        <v>0</v>
      </c>
      <c r="G112" s="62">
        <f>0+G118</f>
        <v>0</v>
      </c>
      <c r="H112" s="77" t="s">
        <v>94</v>
      </c>
      <c r="I112" s="77" t="s">
        <v>94</v>
      </c>
      <c r="J112" s="62">
        <f>0+J113+J114+J115+J116+J117+J118</f>
        <v>0</v>
      </c>
      <c r="K112" s="77" t="s">
        <v>94</v>
      </c>
      <c r="L112" s="77" t="s">
        <v>94</v>
      </c>
      <c r="M112" s="77" t="s">
        <v>94</v>
      </c>
    </row>
    <row r="113" spans="1:13" ht="15">
      <c r="A113" s="78" t="s">
        <v>143</v>
      </c>
      <c r="B113" s="65">
        <v>2521</v>
      </c>
      <c r="C113" s="63">
        <v>831</v>
      </c>
      <c r="D113" s="82">
        <v>291</v>
      </c>
      <c r="E113" s="62">
        <f t="shared" si="5"/>
        <v>0</v>
      </c>
      <c r="F113" s="62">
        <f>0+J113</f>
        <v>0</v>
      </c>
      <c r="G113" s="60" t="s">
        <v>94</v>
      </c>
      <c r="H113" s="60" t="s">
        <v>94</v>
      </c>
      <c r="I113" s="60" t="s">
        <v>94</v>
      </c>
      <c r="J113" s="128">
        <v>0</v>
      </c>
      <c r="K113" s="60" t="s">
        <v>94</v>
      </c>
      <c r="L113" s="60" t="s">
        <v>94</v>
      </c>
      <c r="M113" s="60" t="s">
        <v>94</v>
      </c>
    </row>
    <row r="114" spans="1:13" ht="45">
      <c r="A114" s="78" t="s">
        <v>142</v>
      </c>
      <c r="B114" s="65">
        <v>2522</v>
      </c>
      <c r="C114" s="63">
        <v>831</v>
      </c>
      <c r="D114" s="82">
        <v>292</v>
      </c>
      <c r="E114" s="62">
        <f t="shared" si="5"/>
        <v>0</v>
      </c>
      <c r="F114" s="62">
        <f>0+J114</f>
        <v>0</v>
      </c>
      <c r="G114" s="60" t="s">
        <v>94</v>
      </c>
      <c r="H114" s="60" t="s">
        <v>94</v>
      </c>
      <c r="I114" s="60" t="s">
        <v>94</v>
      </c>
      <c r="J114" s="128">
        <v>0</v>
      </c>
      <c r="K114" s="60" t="s">
        <v>94</v>
      </c>
      <c r="L114" s="60" t="s">
        <v>94</v>
      </c>
      <c r="M114" s="60" t="s">
        <v>94</v>
      </c>
    </row>
    <row r="115" spans="1:13" ht="45">
      <c r="A115" s="78" t="s">
        <v>141</v>
      </c>
      <c r="B115" s="65">
        <v>2523</v>
      </c>
      <c r="C115" s="63">
        <v>831</v>
      </c>
      <c r="D115" s="82">
        <v>293</v>
      </c>
      <c r="E115" s="62">
        <f t="shared" si="5"/>
        <v>0</v>
      </c>
      <c r="F115" s="62">
        <f>0+J115</f>
        <v>0</v>
      </c>
      <c r="G115" s="60" t="s">
        <v>94</v>
      </c>
      <c r="H115" s="60" t="s">
        <v>94</v>
      </c>
      <c r="I115" s="60" t="s">
        <v>94</v>
      </c>
      <c r="J115" s="128">
        <v>0</v>
      </c>
      <c r="K115" s="60" t="s">
        <v>94</v>
      </c>
      <c r="L115" s="60" t="s">
        <v>94</v>
      </c>
      <c r="M115" s="60" t="s">
        <v>94</v>
      </c>
    </row>
    <row r="116" spans="1:13" ht="15">
      <c r="A116" s="78" t="s">
        <v>140</v>
      </c>
      <c r="B116" s="65">
        <v>2524</v>
      </c>
      <c r="C116" s="63">
        <v>831</v>
      </c>
      <c r="D116" s="82">
        <v>295</v>
      </c>
      <c r="E116" s="62">
        <f t="shared" si="5"/>
        <v>0</v>
      </c>
      <c r="F116" s="62">
        <f>0+J116</f>
        <v>0</v>
      </c>
      <c r="G116" s="60" t="s">
        <v>94</v>
      </c>
      <c r="H116" s="60" t="s">
        <v>94</v>
      </c>
      <c r="I116" s="60" t="s">
        <v>94</v>
      </c>
      <c r="J116" s="128">
        <v>0</v>
      </c>
      <c r="K116" s="60" t="s">
        <v>94</v>
      </c>
      <c r="L116" s="60" t="s">
        <v>94</v>
      </c>
      <c r="M116" s="60" t="s">
        <v>94</v>
      </c>
    </row>
    <row r="117" spans="1:13" ht="30">
      <c r="A117" s="78" t="s">
        <v>139</v>
      </c>
      <c r="B117" s="65">
        <v>2525</v>
      </c>
      <c r="C117" s="63">
        <v>831</v>
      </c>
      <c r="D117" s="82">
        <v>296</v>
      </c>
      <c r="E117" s="62">
        <f t="shared" si="5"/>
        <v>0</v>
      </c>
      <c r="F117" s="62">
        <f>0+J117</f>
        <v>0</v>
      </c>
      <c r="G117" s="60" t="s">
        <v>94</v>
      </c>
      <c r="H117" s="60" t="s">
        <v>94</v>
      </c>
      <c r="I117" s="60" t="s">
        <v>94</v>
      </c>
      <c r="J117" s="128">
        <v>0</v>
      </c>
      <c r="K117" s="60" t="s">
        <v>94</v>
      </c>
      <c r="L117" s="60" t="s">
        <v>94</v>
      </c>
      <c r="M117" s="60" t="s">
        <v>94</v>
      </c>
    </row>
    <row r="118" spans="1:13" ht="30">
      <c r="A118" s="78" t="s">
        <v>138</v>
      </c>
      <c r="B118" s="65">
        <v>2526</v>
      </c>
      <c r="C118" s="63">
        <v>831</v>
      </c>
      <c r="D118" s="82">
        <v>297</v>
      </c>
      <c r="E118" s="62">
        <f t="shared" si="5"/>
        <v>0</v>
      </c>
      <c r="F118" s="62">
        <f>0+G118+J118</f>
        <v>0</v>
      </c>
      <c r="G118" s="60">
        <v>0</v>
      </c>
      <c r="H118" s="60" t="s">
        <v>94</v>
      </c>
      <c r="I118" s="60" t="s">
        <v>94</v>
      </c>
      <c r="J118" s="128">
        <v>0</v>
      </c>
      <c r="K118" s="60" t="s">
        <v>94</v>
      </c>
      <c r="L118" s="60" t="s">
        <v>94</v>
      </c>
      <c r="M118" s="60" t="s">
        <v>94</v>
      </c>
    </row>
    <row r="119" spans="1:13" s="83" customFormat="1" ht="30">
      <c r="A119" s="84" t="s">
        <v>137</v>
      </c>
      <c r="B119" s="65">
        <v>2600</v>
      </c>
      <c r="C119" s="63" t="s">
        <v>94</v>
      </c>
      <c r="D119" s="63" t="s">
        <v>94</v>
      </c>
      <c r="E119" s="62">
        <f>0+F119+L119+M119</f>
        <v>137512686.42000002</v>
      </c>
      <c r="F119" s="62">
        <f>0+G119+H119+I119+J119</f>
        <v>137512686.42000002</v>
      </c>
      <c r="G119" s="62">
        <f>0+G120+G129+G135+G160</f>
        <v>128860128.42</v>
      </c>
      <c r="H119" s="62">
        <f>0+H120+H129+H135+H160</f>
        <v>0</v>
      </c>
      <c r="I119" s="62">
        <f>0</f>
        <v>0</v>
      </c>
      <c r="J119" s="62">
        <f>0+J120+J129+J135+J160</f>
        <v>8652558</v>
      </c>
      <c r="K119" s="62">
        <f>0+K120+K135+K160</f>
        <v>0</v>
      </c>
      <c r="L119" s="62">
        <f>0+L135</f>
        <v>0</v>
      </c>
      <c r="M119" s="62">
        <f>0+M129+M135</f>
        <v>0</v>
      </c>
    </row>
    <row r="120" spans="1:13" s="83" customFormat="1" ht="60">
      <c r="A120" s="79" t="s">
        <v>136</v>
      </c>
      <c r="B120" s="65">
        <v>2670</v>
      </c>
      <c r="C120" s="63">
        <v>119</v>
      </c>
      <c r="D120" s="63" t="s">
        <v>94</v>
      </c>
      <c r="E120" s="62">
        <f aca="true" t="shared" si="6" ref="E120:E128">0+F120</f>
        <v>0</v>
      </c>
      <c r="F120" s="62">
        <f>0+G120+H120+J120</f>
        <v>0</v>
      </c>
      <c r="G120" s="62">
        <f>0+G121+G122+G123+G125</f>
        <v>0</v>
      </c>
      <c r="H120" s="62">
        <f>0+H123</f>
        <v>0</v>
      </c>
      <c r="I120" s="77" t="s">
        <v>94</v>
      </c>
      <c r="J120" s="62">
        <f>0+J121+J122+J123+J124+J125</f>
        <v>0</v>
      </c>
      <c r="K120" s="62">
        <f>0+K121+K122+K123</f>
        <v>0</v>
      </c>
      <c r="L120" s="77" t="s">
        <v>94</v>
      </c>
      <c r="M120" s="77" t="s">
        <v>94</v>
      </c>
    </row>
    <row r="121" spans="1:13" s="83" customFormat="1" ht="15">
      <c r="A121" s="78" t="s">
        <v>125</v>
      </c>
      <c r="B121" s="65">
        <v>2671</v>
      </c>
      <c r="C121" s="63">
        <v>119</v>
      </c>
      <c r="D121" s="63">
        <v>226</v>
      </c>
      <c r="E121" s="62">
        <f t="shared" si="6"/>
        <v>0</v>
      </c>
      <c r="F121" s="62">
        <f>0+G121+J121</f>
        <v>0</v>
      </c>
      <c r="G121" s="128"/>
      <c r="H121" s="60" t="s">
        <v>94</v>
      </c>
      <c r="I121" s="60" t="s">
        <v>94</v>
      </c>
      <c r="J121" s="128"/>
      <c r="K121" s="128"/>
      <c r="L121" s="60" t="s">
        <v>94</v>
      </c>
      <c r="M121" s="60" t="s">
        <v>94</v>
      </c>
    </row>
    <row r="122" spans="1:13" s="83" customFormat="1" ht="45">
      <c r="A122" s="78" t="s">
        <v>135</v>
      </c>
      <c r="B122" s="65">
        <v>2672</v>
      </c>
      <c r="C122" s="63">
        <v>119</v>
      </c>
      <c r="D122" s="63">
        <v>265</v>
      </c>
      <c r="E122" s="62">
        <f t="shared" si="6"/>
        <v>0</v>
      </c>
      <c r="F122" s="62">
        <f>0+G122+J122</f>
        <v>0</v>
      </c>
      <c r="G122" s="128"/>
      <c r="H122" s="60" t="s">
        <v>94</v>
      </c>
      <c r="I122" s="60" t="s">
        <v>94</v>
      </c>
      <c r="J122" s="128"/>
      <c r="K122" s="128"/>
      <c r="L122" s="60" t="s">
        <v>94</v>
      </c>
      <c r="M122" s="60" t="s">
        <v>94</v>
      </c>
    </row>
    <row r="123" spans="1:13" s="83" customFormat="1" ht="30">
      <c r="A123" s="78" t="s">
        <v>134</v>
      </c>
      <c r="B123" s="65">
        <v>2673</v>
      </c>
      <c r="C123" s="63">
        <v>119</v>
      </c>
      <c r="D123" s="63">
        <v>266</v>
      </c>
      <c r="E123" s="62">
        <f t="shared" si="6"/>
        <v>0</v>
      </c>
      <c r="F123" s="62">
        <f>0+G123+H123+J123</f>
        <v>0</v>
      </c>
      <c r="G123" s="128"/>
      <c r="H123" s="128"/>
      <c r="I123" s="60" t="s">
        <v>94</v>
      </c>
      <c r="J123" s="128"/>
      <c r="K123" s="128"/>
      <c r="L123" s="60" t="s">
        <v>94</v>
      </c>
      <c r="M123" s="60" t="s">
        <v>94</v>
      </c>
    </row>
    <row r="124" spans="1:13" ht="15">
      <c r="A124" s="78" t="s">
        <v>103</v>
      </c>
      <c r="B124" s="65">
        <v>2674</v>
      </c>
      <c r="C124" s="63">
        <v>119</v>
      </c>
      <c r="D124" s="63">
        <v>310</v>
      </c>
      <c r="E124" s="62">
        <f t="shared" si="6"/>
        <v>0</v>
      </c>
      <c r="F124" s="62">
        <f>0+J124</f>
        <v>0</v>
      </c>
      <c r="G124" s="60" t="s">
        <v>94</v>
      </c>
      <c r="H124" s="60" t="s">
        <v>94</v>
      </c>
      <c r="I124" s="60" t="s">
        <v>94</v>
      </c>
      <c r="J124" s="128"/>
      <c r="K124" s="60" t="s">
        <v>94</v>
      </c>
      <c r="L124" s="60" t="s">
        <v>94</v>
      </c>
      <c r="M124" s="60" t="s">
        <v>94</v>
      </c>
    </row>
    <row r="125" spans="1:13" s="83" customFormat="1" ht="30">
      <c r="A125" s="78" t="s">
        <v>120</v>
      </c>
      <c r="B125" s="65">
        <v>2675</v>
      </c>
      <c r="C125" s="63">
        <v>119</v>
      </c>
      <c r="D125" s="63">
        <v>340</v>
      </c>
      <c r="E125" s="62">
        <f t="shared" si="6"/>
        <v>0</v>
      </c>
      <c r="F125" s="62">
        <f>0+G125+J125</f>
        <v>0</v>
      </c>
      <c r="G125" s="62">
        <f>0+G126+G128</f>
        <v>0</v>
      </c>
      <c r="H125" s="77" t="s">
        <v>94</v>
      </c>
      <c r="I125" s="77" t="s">
        <v>94</v>
      </c>
      <c r="J125" s="62">
        <f>0+J126+J127+J128</f>
        <v>0</v>
      </c>
      <c r="K125" s="77" t="s">
        <v>94</v>
      </c>
      <c r="L125" s="77" t="s">
        <v>94</v>
      </c>
      <c r="M125" s="77" t="s">
        <v>94</v>
      </c>
    </row>
    <row r="126" spans="1:13" s="83" customFormat="1" ht="45">
      <c r="A126" s="80" t="s">
        <v>119</v>
      </c>
      <c r="B126" s="65">
        <v>26751</v>
      </c>
      <c r="C126" s="63">
        <v>119</v>
      </c>
      <c r="D126" s="63">
        <v>341</v>
      </c>
      <c r="E126" s="62">
        <f t="shared" si="6"/>
        <v>0</v>
      </c>
      <c r="F126" s="62">
        <f>0+G126+J126</f>
        <v>0</v>
      </c>
      <c r="G126" s="128"/>
      <c r="H126" s="60" t="s">
        <v>94</v>
      </c>
      <c r="I126" s="60" t="s">
        <v>94</v>
      </c>
      <c r="J126" s="128"/>
      <c r="K126" s="60" t="s">
        <v>94</v>
      </c>
      <c r="L126" s="60" t="s">
        <v>94</v>
      </c>
      <c r="M126" s="60" t="s">
        <v>94</v>
      </c>
    </row>
    <row r="127" spans="1:13" s="83" customFormat="1" ht="15">
      <c r="A127" s="80" t="s">
        <v>115</v>
      </c>
      <c r="B127" s="65">
        <v>26752</v>
      </c>
      <c r="C127" s="63">
        <v>119</v>
      </c>
      <c r="D127" s="63">
        <v>345</v>
      </c>
      <c r="E127" s="62">
        <f t="shared" si="6"/>
        <v>0</v>
      </c>
      <c r="F127" s="62">
        <f>0+J127</f>
        <v>0</v>
      </c>
      <c r="G127" s="60" t="s">
        <v>94</v>
      </c>
      <c r="H127" s="60" t="s">
        <v>94</v>
      </c>
      <c r="I127" s="60" t="s">
        <v>94</v>
      </c>
      <c r="J127" s="128"/>
      <c r="K127" s="60" t="s">
        <v>94</v>
      </c>
      <c r="L127" s="60" t="s">
        <v>94</v>
      </c>
      <c r="M127" s="60" t="s">
        <v>94</v>
      </c>
    </row>
    <row r="128" spans="1:13" ht="30">
      <c r="A128" s="80" t="s">
        <v>267</v>
      </c>
      <c r="B128" s="65">
        <v>26753</v>
      </c>
      <c r="C128" s="63">
        <v>119</v>
      </c>
      <c r="D128" s="63">
        <v>346</v>
      </c>
      <c r="E128" s="62">
        <f t="shared" si="6"/>
        <v>0</v>
      </c>
      <c r="F128" s="62">
        <f>0+G128+J128</f>
        <v>0</v>
      </c>
      <c r="G128" s="60"/>
      <c r="H128" s="60" t="s">
        <v>94</v>
      </c>
      <c r="I128" s="60" t="s">
        <v>94</v>
      </c>
      <c r="J128" s="128"/>
      <c r="K128" s="60" t="s">
        <v>94</v>
      </c>
      <c r="L128" s="60" t="s">
        <v>94</v>
      </c>
      <c r="M128" s="60" t="s">
        <v>94</v>
      </c>
    </row>
    <row r="129" spans="1:13" s="83" customFormat="1" ht="45">
      <c r="A129" s="79" t="s">
        <v>133</v>
      </c>
      <c r="B129" s="65">
        <v>2630</v>
      </c>
      <c r="C129" s="63">
        <v>243</v>
      </c>
      <c r="D129" s="63" t="s">
        <v>94</v>
      </c>
      <c r="E129" s="62">
        <f>0+F129+M129</f>
        <v>114150.84</v>
      </c>
      <c r="F129" s="62">
        <f>0+G129+H129+J129</f>
        <v>114150.84</v>
      </c>
      <c r="G129" s="62">
        <f>0+G130+G131</f>
        <v>0</v>
      </c>
      <c r="H129" s="62">
        <f>0+H130+H131+H132+H133</f>
        <v>0</v>
      </c>
      <c r="I129" s="77" t="s">
        <v>94</v>
      </c>
      <c r="J129" s="62">
        <f>0+J130+J131+J132</f>
        <v>114150.84</v>
      </c>
      <c r="K129" s="77" t="s">
        <v>94</v>
      </c>
      <c r="L129" s="77" t="s">
        <v>94</v>
      </c>
      <c r="M129" s="77">
        <f>0+M133</f>
        <v>0</v>
      </c>
    </row>
    <row r="130" spans="1:13" s="83" customFormat="1" ht="30">
      <c r="A130" s="78" t="s">
        <v>132</v>
      </c>
      <c r="B130" s="65">
        <v>2631</v>
      </c>
      <c r="C130" s="63">
        <v>243</v>
      </c>
      <c r="D130" s="63">
        <v>225</v>
      </c>
      <c r="E130" s="62">
        <f>0+F130</f>
        <v>0</v>
      </c>
      <c r="F130" s="62">
        <f>0+G130+H130+J130</f>
        <v>0</v>
      </c>
      <c r="G130" s="128">
        <v>0</v>
      </c>
      <c r="H130" s="128">
        <v>0</v>
      </c>
      <c r="I130" s="60" t="s">
        <v>94</v>
      </c>
      <c r="J130" s="128">
        <v>0</v>
      </c>
      <c r="K130" s="60" t="s">
        <v>94</v>
      </c>
      <c r="L130" s="60" t="s">
        <v>94</v>
      </c>
      <c r="M130" s="60" t="s">
        <v>94</v>
      </c>
    </row>
    <row r="131" spans="1:13" s="83" customFormat="1" ht="15">
      <c r="A131" s="78" t="s">
        <v>125</v>
      </c>
      <c r="B131" s="65">
        <v>2632</v>
      </c>
      <c r="C131" s="63">
        <v>243</v>
      </c>
      <c r="D131" s="63">
        <v>226</v>
      </c>
      <c r="E131" s="62">
        <f>0+F131</f>
        <v>114150.84</v>
      </c>
      <c r="F131" s="62">
        <f>0+G131+H131+J131</f>
        <v>114150.84</v>
      </c>
      <c r="G131" s="128">
        <v>0</v>
      </c>
      <c r="H131" s="128">
        <v>0</v>
      </c>
      <c r="I131" s="60" t="s">
        <v>94</v>
      </c>
      <c r="J131" s="128">
        <v>114150.84</v>
      </c>
      <c r="K131" s="60" t="s">
        <v>94</v>
      </c>
      <c r="L131" s="60" t="s">
        <v>94</v>
      </c>
      <c r="M131" s="60" t="s">
        <v>94</v>
      </c>
    </row>
    <row r="132" spans="1:13" s="83" customFormat="1" ht="30">
      <c r="A132" s="78" t="s">
        <v>104</v>
      </c>
      <c r="B132" s="65">
        <v>2633</v>
      </c>
      <c r="C132" s="63">
        <v>243</v>
      </c>
      <c r="D132" s="63">
        <v>228</v>
      </c>
      <c r="E132" s="62">
        <f>0+F132</f>
        <v>0</v>
      </c>
      <c r="F132" s="62">
        <f>0+H132+J132</f>
        <v>0</v>
      </c>
      <c r="G132" s="60" t="s">
        <v>94</v>
      </c>
      <c r="H132" s="128"/>
      <c r="I132" s="60" t="s">
        <v>94</v>
      </c>
      <c r="J132" s="128"/>
      <c r="K132" s="60" t="s">
        <v>94</v>
      </c>
      <c r="L132" s="60" t="s">
        <v>94</v>
      </c>
      <c r="M132" s="60" t="s">
        <v>94</v>
      </c>
    </row>
    <row r="133" spans="1:13" s="83" customFormat="1" ht="15">
      <c r="A133" s="78" t="s">
        <v>103</v>
      </c>
      <c r="B133" s="65">
        <v>2634</v>
      </c>
      <c r="C133" s="63">
        <v>243</v>
      </c>
      <c r="D133" s="63">
        <v>310</v>
      </c>
      <c r="E133" s="62">
        <f>0+F133+M133</f>
        <v>0</v>
      </c>
      <c r="F133" s="62">
        <f>0+H133</f>
        <v>0</v>
      </c>
      <c r="G133" s="60" t="s">
        <v>94</v>
      </c>
      <c r="H133" s="128"/>
      <c r="I133" s="60" t="s">
        <v>94</v>
      </c>
      <c r="J133" s="60" t="s">
        <v>94</v>
      </c>
      <c r="K133" s="60" t="s">
        <v>94</v>
      </c>
      <c r="L133" s="60" t="s">
        <v>94</v>
      </c>
      <c r="M133" s="128"/>
    </row>
    <row r="134" spans="1:13" s="83" customFormat="1" ht="15">
      <c r="A134" s="79" t="s">
        <v>131</v>
      </c>
      <c r="B134" s="65">
        <v>2640</v>
      </c>
      <c r="C134" s="63">
        <v>244</v>
      </c>
      <c r="D134" s="63" t="s">
        <v>94</v>
      </c>
      <c r="E134" s="62">
        <f>0+F134+L134+M134</f>
        <v>125398535.58</v>
      </c>
      <c r="F134" s="62">
        <f>0+G134+H134+J134</f>
        <v>125398535.58</v>
      </c>
      <c r="G134" s="62">
        <f>0+G136+G137+G138+G139+G140+G141+G142+G143+G144+G145+G146+G147+G148</f>
        <v>117860128.42</v>
      </c>
      <c r="H134" s="62">
        <f>0+H137+H139+H140+H141+H142+H143+H146+H147+H148</f>
        <v>0</v>
      </c>
      <c r="I134" s="77" t="s">
        <v>94</v>
      </c>
      <c r="J134" s="62">
        <f>0+J136+J137+J138+J139+J140+J141+J142+J143+J144+J145+J146+J147+J148+J157</f>
        <v>7538407.16</v>
      </c>
      <c r="K134" s="62">
        <f>0+K136+K137+K139+K140+K141+K146+K147+K148</f>
        <v>0</v>
      </c>
      <c r="L134" s="62">
        <f>0+L141</f>
        <v>0</v>
      </c>
      <c r="M134" s="62">
        <f>0+M139+M141+M146+M148</f>
        <v>0</v>
      </c>
    </row>
    <row r="135" spans="1:13" ht="30">
      <c r="A135" s="78" t="s">
        <v>130</v>
      </c>
      <c r="B135" s="65">
        <v>2641</v>
      </c>
      <c r="C135" s="63">
        <v>244</v>
      </c>
      <c r="D135" s="63" t="s">
        <v>94</v>
      </c>
      <c r="E135" s="62">
        <f>0+F135+L135+M135</f>
        <v>125398535.58</v>
      </c>
      <c r="F135" s="62">
        <f>0+G135+H135+J135</f>
        <v>125398535.58</v>
      </c>
      <c r="G135" s="62">
        <f>0+G136+G137+G138+G139+G140+G141+G142+G143+G144+G145+G146+G147+G148</f>
        <v>117860128.42</v>
      </c>
      <c r="H135" s="62">
        <f>0+H137+H139+H140+H141+H142+H143+H146+H147+H148</f>
        <v>0</v>
      </c>
      <c r="I135" s="77" t="s">
        <v>94</v>
      </c>
      <c r="J135" s="62">
        <f>0+J136+J137+J138+J139+J140+J141+J142+J143+J144+J145+J146+J147+J148+J157</f>
        <v>7538407.16</v>
      </c>
      <c r="K135" s="62">
        <f>0+K136+K137+K139+K140+K141+K146+K147+K148</f>
        <v>0</v>
      </c>
      <c r="L135" s="62">
        <f>0+L141</f>
        <v>0</v>
      </c>
      <c r="M135" s="62">
        <f>0+M139+M141+M146+M148</f>
        <v>0</v>
      </c>
    </row>
    <row r="136" spans="1:13" ht="30">
      <c r="A136" s="80" t="s">
        <v>266</v>
      </c>
      <c r="B136" s="65">
        <v>26411</v>
      </c>
      <c r="C136" s="63">
        <v>244</v>
      </c>
      <c r="D136" s="63">
        <v>221</v>
      </c>
      <c r="E136" s="62">
        <f>0+F136</f>
        <v>1000000</v>
      </c>
      <c r="F136" s="62">
        <f>0+G136+J136</f>
        <v>1000000</v>
      </c>
      <c r="G136" s="128">
        <v>0</v>
      </c>
      <c r="H136" s="60" t="s">
        <v>94</v>
      </c>
      <c r="I136" s="60" t="s">
        <v>94</v>
      </c>
      <c r="J136" s="128">
        <v>1000000</v>
      </c>
      <c r="K136" s="128">
        <v>0</v>
      </c>
      <c r="L136" s="60" t="s">
        <v>94</v>
      </c>
      <c r="M136" s="60" t="s">
        <v>94</v>
      </c>
    </row>
    <row r="137" spans="1:13" ht="15">
      <c r="A137" s="80" t="s">
        <v>128</v>
      </c>
      <c r="B137" s="65">
        <v>26412</v>
      </c>
      <c r="C137" s="63">
        <v>244</v>
      </c>
      <c r="D137" s="63">
        <v>222</v>
      </c>
      <c r="E137" s="62">
        <f>0+F137</f>
        <v>12000</v>
      </c>
      <c r="F137" s="62">
        <f>0+G137+H137+J137</f>
        <v>12000</v>
      </c>
      <c r="G137" s="128">
        <v>0</v>
      </c>
      <c r="H137" s="128">
        <v>0</v>
      </c>
      <c r="I137" s="60" t="s">
        <v>94</v>
      </c>
      <c r="J137" s="128">
        <v>12000</v>
      </c>
      <c r="K137" s="128">
        <v>0</v>
      </c>
      <c r="L137" s="60" t="s">
        <v>94</v>
      </c>
      <c r="M137" s="60" t="s">
        <v>94</v>
      </c>
    </row>
    <row r="138" spans="1:13" ht="15">
      <c r="A138" s="80" t="s">
        <v>107</v>
      </c>
      <c r="B138" s="65">
        <v>26413</v>
      </c>
      <c r="C138" s="63">
        <v>244</v>
      </c>
      <c r="D138" s="63">
        <v>223</v>
      </c>
      <c r="E138" s="62">
        <f>0+F138</f>
        <v>100000</v>
      </c>
      <c r="F138" s="62">
        <f>0+G138+J138</f>
        <v>100000</v>
      </c>
      <c r="G138" s="128">
        <v>0</v>
      </c>
      <c r="H138" s="60" t="s">
        <v>94</v>
      </c>
      <c r="I138" s="60" t="s">
        <v>94</v>
      </c>
      <c r="J138" s="128">
        <v>100000</v>
      </c>
      <c r="K138" s="60" t="s">
        <v>94</v>
      </c>
      <c r="L138" s="60" t="s">
        <v>94</v>
      </c>
      <c r="M138" s="60" t="s">
        <v>94</v>
      </c>
    </row>
    <row r="139" spans="1:13" ht="30">
      <c r="A139" s="80" t="s">
        <v>127</v>
      </c>
      <c r="B139" s="65">
        <v>26414</v>
      </c>
      <c r="C139" s="63">
        <v>244</v>
      </c>
      <c r="D139" s="63">
        <v>224</v>
      </c>
      <c r="E139" s="62">
        <f>0+F139+M139</f>
        <v>0</v>
      </c>
      <c r="F139" s="62">
        <f>0+G139+H139+J139</f>
        <v>0</v>
      </c>
      <c r="G139" s="128">
        <v>0</v>
      </c>
      <c r="H139" s="128">
        <v>0</v>
      </c>
      <c r="I139" s="60" t="s">
        <v>94</v>
      </c>
      <c r="J139" s="128">
        <v>0</v>
      </c>
      <c r="K139" s="128">
        <v>0</v>
      </c>
      <c r="L139" s="60" t="s">
        <v>94</v>
      </c>
      <c r="M139" s="128">
        <v>0</v>
      </c>
    </row>
    <row r="140" spans="1:13" ht="15">
      <c r="A140" s="80" t="s">
        <v>126</v>
      </c>
      <c r="B140" s="65">
        <v>26415</v>
      </c>
      <c r="C140" s="63">
        <v>244</v>
      </c>
      <c r="D140" s="63">
        <v>225</v>
      </c>
      <c r="E140" s="62">
        <f>0+F140</f>
        <v>71001079.42</v>
      </c>
      <c r="F140" s="62">
        <f>0+G140+H140+J140</f>
        <v>71001079.42</v>
      </c>
      <c r="G140" s="128">
        <v>69001079.42</v>
      </c>
      <c r="H140" s="128">
        <v>0</v>
      </c>
      <c r="I140" s="60" t="s">
        <v>94</v>
      </c>
      <c r="J140" s="128">
        <v>2000000</v>
      </c>
      <c r="K140" s="128">
        <v>0</v>
      </c>
      <c r="L140" s="60" t="s">
        <v>94</v>
      </c>
      <c r="M140" s="60" t="s">
        <v>94</v>
      </c>
    </row>
    <row r="141" spans="1:13" ht="15">
      <c r="A141" s="80" t="s">
        <v>125</v>
      </c>
      <c r="B141" s="65">
        <v>26416</v>
      </c>
      <c r="C141" s="63">
        <v>244</v>
      </c>
      <c r="D141" s="63">
        <v>226</v>
      </c>
      <c r="E141" s="62">
        <f>0+F141+L141+M141</f>
        <v>50859049</v>
      </c>
      <c r="F141" s="62">
        <f>0+G141+H141+J141</f>
        <v>50859049</v>
      </c>
      <c r="G141" s="128">
        <v>48859049</v>
      </c>
      <c r="H141" s="128">
        <v>0</v>
      </c>
      <c r="I141" s="60" t="s">
        <v>94</v>
      </c>
      <c r="J141" s="128">
        <v>2000000</v>
      </c>
      <c r="K141" s="128">
        <v>0</v>
      </c>
      <c r="L141" s="128">
        <v>0</v>
      </c>
      <c r="M141" s="128">
        <v>0</v>
      </c>
    </row>
    <row r="142" spans="1:13" ht="15">
      <c r="A142" s="80" t="s">
        <v>124</v>
      </c>
      <c r="B142" s="65">
        <v>26417</v>
      </c>
      <c r="C142" s="63">
        <v>244</v>
      </c>
      <c r="D142" s="63">
        <v>227</v>
      </c>
      <c r="E142" s="62">
        <f>0+F142</f>
        <v>50000</v>
      </c>
      <c r="F142" s="62">
        <f>0+G142+H142+J142</f>
        <v>50000</v>
      </c>
      <c r="G142" s="128"/>
      <c r="H142" s="128"/>
      <c r="I142" s="60" t="s">
        <v>94</v>
      </c>
      <c r="J142" s="128">
        <v>50000</v>
      </c>
      <c r="K142" s="60" t="s">
        <v>94</v>
      </c>
      <c r="L142" s="60" t="s">
        <v>94</v>
      </c>
      <c r="M142" s="60" t="s">
        <v>94</v>
      </c>
    </row>
    <row r="143" spans="1:13" ht="30">
      <c r="A143" s="80" t="s">
        <v>104</v>
      </c>
      <c r="B143" s="65">
        <v>26418</v>
      </c>
      <c r="C143" s="63">
        <v>244</v>
      </c>
      <c r="D143" s="63">
        <v>228</v>
      </c>
      <c r="E143" s="62">
        <f>0+F143</f>
        <v>0</v>
      </c>
      <c r="F143" s="62">
        <f>0+G143+H143+J143</f>
        <v>0</v>
      </c>
      <c r="G143" s="128">
        <v>0</v>
      </c>
      <c r="H143" s="128">
        <v>0</v>
      </c>
      <c r="I143" s="60" t="s">
        <v>94</v>
      </c>
      <c r="J143" s="128">
        <v>0</v>
      </c>
      <c r="K143" s="60" t="s">
        <v>94</v>
      </c>
      <c r="L143" s="60" t="s">
        <v>94</v>
      </c>
      <c r="M143" s="60" t="s">
        <v>94</v>
      </c>
    </row>
    <row r="144" spans="1:13" ht="45">
      <c r="A144" s="80" t="s">
        <v>123</v>
      </c>
      <c r="B144" s="65">
        <v>26419</v>
      </c>
      <c r="C144" s="63">
        <v>244</v>
      </c>
      <c r="D144" s="63">
        <v>229</v>
      </c>
      <c r="E144" s="62">
        <f>0+F144</f>
        <v>0</v>
      </c>
      <c r="F144" s="62">
        <f>0+G144+J144</f>
        <v>0</v>
      </c>
      <c r="G144" s="128"/>
      <c r="H144" s="60" t="s">
        <v>94</v>
      </c>
      <c r="I144" s="60" t="s">
        <v>94</v>
      </c>
      <c r="J144" s="128"/>
      <c r="K144" s="60" t="s">
        <v>94</v>
      </c>
      <c r="L144" s="60" t="s">
        <v>94</v>
      </c>
      <c r="M144" s="60" t="s">
        <v>94</v>
      </c>
    </row>
    <row r="145" spans="1:13" ht="30">
      <c r="A145" s="80" t="s">
        <v>122</v>
      </c>
      <c r="B145" s="65">
        <v>26420</v>
      </c>
      <c r="C145" s="63">
        <v>244</v>
      </c>
      <c r="D145" s="63">
        <v>267</v>
      </c>
      <c r="E145" s="62">
        <f>0+F145</f>
        <v>0</v>
      </c>
      <c r="F145" s="62">
        <f>0+G145+J145</f>
        <v>0</v>
      </c>
      <c r="G145" s="128"/>
      <c r="H145" s="60" t="s">
        <v>94</v>
      </c>
      <c r="I145" s="60" t="s">
        <v>94</v>
      </c>
      <c r="J145" s="128"/>
      <c r="K145" s="60" t="s">
        <v>94</v>
      </c>
      <c r="L145" s="60" t="s">
        <v>94</v>
      </c>
      <c r="M145" s="60" t="s">
        <v>94</v>
      </c>
    </row>
    <row r="146" spans="1:13" ht="15">
      <c r="A146" s="80" t="s">
        <v>103</v>
      </c>
      <c r="B146" s="65">
        <v>2642</v>
      </c>
      <c r="C146" s="63">
        <v>244</v>
      </c>
      <c r="D146" s="63">
        <v>310</v>
      </c>
      <c r="E146" s="62">
        <f>0+F146+M146</f>
        <v>500000</v>
      </c>
      <c r="F146" s="62">
        <f>0+G146+H146+J146</f>
        <v>500000</v>
      </c>
      <c r="G146" s="128">
        <v>0</v>
      </c>
      <c r="H146" s="128">
        <v>0</v>
      </c>
      <c r="I146" s="60" t="s">
        <v>94</v>
      </c>
      <c r="J146" s="128">
        <v>500000</v>
      </c>
      <c r="K146" s="128">
        <v>0</v>
      </c>
      <c r="L146" s="60" t="s">
        <v>94</v>
      </c>
      <c r="M146" s="60">
        <v>0</v>
      </c>
    </row>
    <row r="147" spans="1:13" ht="30">
      <c r="A147" s="80" t="s">
        <v>121</v>
      </c>
      <c r="B147" s="65">
        <v>2643</v>
      </c>
      <c r="C147" s="63">
        <v>244</v>
      </c>
      <c r="D147" s="63">
        <v>320</v>
      </c>
      <c r="E147" s="62">
        <f>0+F147</f>
        <v>0</v>
      </c>
      <c r="F147" s="62">
        <f>0+G147+H147+J147</f>
        <v>0</v>
      </c>
      <c r="G147" s="128">
        <v>0</v>
      </c>
      <c r="H147" s="128">
        <v>0</v>
      </c>
      <c r="I147" s="60" t="s">
        <v>94</v>
      </c>
      <c r="J147" s="128">
        <v>0</v>
      </c>
      <c r="K147" s="128">
        <v>0</v>
      </c>
      <c r="L147" s="60" t="s">
        <v>94</v>
      </c>
      <c r="M147" s="60" t="s">
        <v>94</v>
      </c>
    </row>
    <row r="148" spans="1:13" ht="30">
      <c r="A148" s="80" t="s">
        <v>120</v>
      </c>
      <c r="B148" s="65">
        <v>2644</v>
      </c>
      <c r="C148" s="63">
        <v>244</v>
      </c>
      <c r="D148" s="63">
        <v>340</v>
      </c>
      <c r="E148" s="62">
        <f>0+F148+M148</f>
        <v>1876407.1600000001</v>
      </c>
      <c r="F148" s="62">
        <f>0+G148+H148+J148</f>
        <v>1876407.1600000001</v>
      </c>
      <c r="G148" s="62">
        <f>0+G149+G150+G151+G152+G153+G154+G155+G156</f>
        <v>0</v>
      </c>
      <c r="H148" s="62">
        <f>0+H150+H151+H152+H153+H154+H155+H156</f>
        <v>0</v>
      </c>
      <c r="I148" s="77" t="s">
        <v>94</v>
      </c>
      <c r="J148" s="62">
        <f>0+J149+J150+J151+J152+J153+J154+J155+J156</f>
        <v>1876407.1600000001</v>
      </c>
      <c r="K148" s="62">
        <f>0+K149+K152+K153+K154+K155+K156</f>
        <v>0</v>
      </c>
      <c r="L148" s="77" t="s">
        <v>94</v>
      </c>
      <c r="M148" s="62">
        <f>0+M156</f>
        <v>0</v>
      </c>
    </row>
    <row r="149" spans="1:13" ht="14.25" customHeight="1">
      <c r="A149" s="131" t="s">
        <v>119</v>
      </c>
      <c r="B149" s="65">
        <v>26441</v>
      </c>
      <c r="C149" s="63">
        <v>244</v>
      </c>
      <c r="D149" s="63">
        <v>341</v>
      </c>
      <c r="E149" s="62">
        <f aca="true" t="shared" si="7" ref="E149:E155">0+F149</f>
        <v>0</v>
      </c>
      <c r="F149" s="62">
        <f>0+G149+J149</f>
        <v>0</v>
      </c>
      <c r="G149" s="128">
        <v>0</v>
      </c>
      <c r="H149" s="60" t="s">
        <v>94</v>
      </c>
      <c r="I149" s="60" t="s">
        <v>94</v>
      </c>
      <c r="J149" s="128">
        <v>0</v>
      </c>
      <c r="K149" s="128">
        <v>0</v>
      </c>
      <c r="L149" s="60" t="s">
        <v>94</v>
      </c>
      <c r="M149" s="60" t="s">
        <v>94</v>
      </c>
    </row>
    <row r="150" spans="1:13" ht="14.25" customHeight="1">
      <c r="A150" s="131" t="s">
        <v>118</v>
      </c>
      <c r="B150" s="65">
        <v>26442</v>
      </c>
      <c r="C150" s="63">
        <v>244</v>
      </c>
      <c r="D150" s="63">
        <v>342</v>
      </c>
      <c r="E150" s="62">
        <f t="shared" si="7"/>
        <v>100000</v>
      </c>
      <c r="F150" s="62">
        <f aca="true" t="shared" si="8" ref="F150:F156">0+G150+H150+J150</f>
        <v>100000</v>
      </c>
      <c r="G150" s="128">
        <v>0</v>
      </c>
      <c r="H150" s="128">
        <v>0</v>
      </c>
      <c r="I150" s="60" t="s">
        <v>94</v>
      </c>
      <c r="J150" s="128">
        <v>100000</v>
      </c>
      <c r="K150" s="60" t="s">
        <v>94</v>
      </c>
      <c r="L150" s="60" t="s">
        <v>94</v>
      </c>
      <c r="M150" s="60" t="s">
        <v>94</v>
      </c>
    </row>
    <row r="151" spans="1:13" ht="14.25" customHeight="1">
      <c r="A151" s="131" t="s">
        <v>117</v>
      </c>
      <c r="B151" s="65">
        <v>26443</v>
      </c>
      <c r="C151" s="63">
        <v>244</v>
      </c>
      <c r="D151" s="63">
        <v>343</v>
      </c>
      <c r="E151" s="62">
        <f t="shared" si="7"/>
        <v>400000</v>
      </c>
      <c r="F151" s="62">
        <f t="shared" si="8"/>
        <v>400000</v>
      </c>
      <c r="G151" s="128">
        <v>0</v>
      </c>
      <c r="H151" s="128">
        <v>0</v>
      </c>
      <c r="I151" s="60" t="s">
        <v>94</v>
      </c>
      <c r="J151" s="128">
        <v>400000</v>
      </c>
      <c r="K151" s="60" t="s">
        <v>94</v>
      </c>
      <c r="L151" s="60" t="s">
        <v>94</v>
      </c>
      <c r="M151" s="60" t="s">
        <v>94</v>
      </c>
    </row>
    <row r="152" spans="1:13" ht="14.25" customHeight="1">
      <c r="A152" s="131" t="s">
        <v>116</v>
      </c>
      <c r="B152" s="65">
        <v>26444</v>
      </c>
      <c r="C152" s="63">
        <v>244</v>
      </c>
      <c r="D152" s="63">
        <v>344</v>
      </c>
      <c r="E152" s="62">
        <f t="shared" si="7"/>
        <v>250000</v>
      </c>
      <c r="F152" s="62">
        <f t="shared" si="8"/>
        <v>250000</v>
      </c>
      <c r="G152" s="128">
        <v>0</v>
      </c>
      <c r="H152" s="128">
        <v>0</v>
      </c>
      <c r="I152" s="60" t="s">
        <v>94</v>
      </c>
      <c r="J152" s="128">
        <v>250000</v>
      </c>
      <c r="K152" s="128">
        <v>0</v>
      </c>
      <c r="L152" s="60" t="s">
        <v>94</v>
      </c>
      <c r="M152" s="60" t="s">
        <v>94</v>
      </c>
    </row>
    <row r="153" spans="1:13" ht="14.25" customHeight="1">
      <c r="A153" s="131" t="s">
        <v>115</v>
      </c>
      <c r="B153" s="65">
        <v>26445</v>
      </c>
      <c r="C153" s="63">
        <v>244</v>
      </c>
      <c r="D153" s="63">
        <v>345</v>
      </c>
      <c r="E153" s="62">
        <f t="shared" si="7"/>
        <v>0</v>
      </c>
      <c r="F153" s="62">
        <f t="shared" si="8"/>
        <v>0</v>
      </c>
      <c r="G153" s="128">
        <v>0</v>
      </c>
      <c r="H153" s="128">
        <v>0</v>
      </c>
      <c r="I153" s="60" t="s">
        <v>94</v>
      </c>
      <c r="J153" s="128">
        <v>0</v>
      </c>
      <c r="K153" s="128">
        <v>0</v>
      </c>
      <c r="L153" s="60" t="s">
        <v>94</v>
      </c>
      <c r="M153" s="60" t="s">
        <v>94</v>
      </c>
    </row>
    <row r="154" spans="1:13" ht="14.25" customHeight="1">
      <c r="A154" s="131" t="s">
        <v>114</v>
      </c>
      <c r="B154" s="65">
        <v>26446</v>
      </c>
      <c r="C154" s="63">
        <v>244</v>
      </c>
      <c r="D154" s="63">
        <v>346</v>
      </c>
      <c r="E154" s="62">
        <f t="shared" si="7"/>
        <v>1026407.16</v>
      </c>
      <c r="F154" s="62">
        <f t="shared" si="8"/>
        <v>1026407.16</v>
      </c>
      <c r="G154" s="128">
        <v>0</v>
      </c>
      <c r="H154" s="128">
        <v>0</v>
      </c>
      <c r="I154" s="60" t="s">
        <v>94</v>
      </c>
      <c r="J154" s="128">
        <v>1026407.16</v>
      </c>
      <c r="K154" s="128">
        <v>0</v>
      </c>
      <c r="L154" s="60" t="s">
        <v>94</v>
      </c>
      <c r="M154" s="60" t="s">
        <v>94</v>
      </c>
    </row>
    <row r="155" spans="1:13" ht="30">
      <c r="A155" s="131" t="s">
        <v>113</v>
      </c>
      <c r="B155" s="65">
        <v>26447</v>
      </c>
      <c r="C155" s="63">
        <v>244</v>
      </c>
      <c r="D155" s="63">
        <v>347</v>
      </c>
      <c r="E155" s="62">
        <f t="shared" si="7"/>
        <v>0</v>
      </c>
      <c r="F155" s="62">
        <f t="shared" si="8"/>
        <v>0</v>
      </c>
      <c r="G155" s="128">
        <v>0</v>
      </c>
      <c r="H155" s="128">
        <v>0</v>
      </c>
      <c r="I155" s="60" t="s">
        <v>94</v>
      </c>
      <c r="J155" s="128">
        <v>0</v>
      </c>
      <c r="K155" s="128">
        <v>0</v>
      </c>
      <c r="L155" s="60" t="s">
        <v>94</v>
      </c>
      <c r="M155" s="60" t="s">
        <v>94</v>
      </c>
    </row>
    <row r="156" spans="1:13" ht="30">
      <c r="A156" s="131" t="s">
        <v>112</v>
      </c>
      <c r="B156" s="65">
        <v>26448</v>
      </c>
      <c r="C156" s="63">
        <v>244</v>
      </c>
      <c r="D156" s="63">
        <v>349</v>
      </c>
      <c r="E156" s="62">
        <f>0+F156+M156</f>
        <v>100000</v>
      </c>
      <c r="F156" s="62">
        <f t="shared" si="8"/>
        <v>100000</v>
      </c>
      <c r="G156" s="128">
        <v>0</v>
      </c>
      <c r="H156" s="128">
        <v>0</v>
      </c>
      <c r="I156" s="60" t="s">
        <v>94</v>
      </c>
      <c r="J156" s="128">
        <v>100000</v>
      </c>
      <c r="K156" s="128">
        <v>0</v>
      </c>
      <c r="L156" s="60" t="s">
        <v>94</v>
      </c>
      <c r="M156" s="128">
        <v>0</v>
      </c>
    </row>
    <row r="157" spans="1:13" ht="30">
      <c r="A157" s="80" t="s">
        <v>265</v>
      </c>
      <c r="B157" s="65">
        <v>2645</v>
      </c>
      <c r="C157" s="63">
        <v>244</v>
      </c>
      <c r="D157" s="82">
        <v>350</v>
      </c>
      <c r="E157" s="62">
        <f aca="true" t="shared" si="9" ref="E157:E165">0+F157</f>
        <v>0</v>
      </c>
      <c r="F157" s="62">
        <f>0+J157</f>
        <v>0</v>
      </c>
      <c r="G157" s="77" t="s">
        <v>94</v>
      </c>
      <c r="H157" s="77" t="s">
        <v>94</v>
      </c>
      <c r="I157" s="77" t="s">
        <v>94</v>
      </c>
      <c r="J157" s="62">
        <f>0+J158+J159</f>
        <v>0</v>
      </c>
      <c r="K157" s="77" t="s">
        <v>94</v>
      </c>
      <c r="L157" s="77" t="s">
        <v>94</v>
      </c>
      <c r="M157" s="77" t="s">
        <v>94</v>
      </c>
    </row>
    <row r="158" spans="1:13" ht="60">
      <c r="A158" s="131" t="s">
        <v>109</v>
      </c>
      <c r="B158" s="65">
        <v>26451</v>
      </c>
      <c r="C158" s="63">
        <v>244</v>
      </c>
      <c r="D158" s="63">
        <v>352</v>
      </c>
      <c r="E158" s="62">
        <f t="shared" si="9"/>
        <v>0</v>
      </c>
      <c r="F158" s="62">
        <f>0+J158</f>
        <v>0</v>
      </c>
      <c r="G158" s="60" t="s">
        <v>94</v>
      </c>
      <c r="H158" s="60" t="s">
        <v>94</v>
      </c>
      <c r="I158" s="60" t="s">
        <v>94</v>
      </c>
      <c r="J158" s="128"/>
      <c r="K158" s="60" t="s">
        <v>94</v>
      </c>
      <c r="L158" s="60" t="s">
        <v>94</v>
      </c>
      <c r="M158" s="60" t="s">
        <v>94</v>
      </c>
    </row>
    <row r="159" spans="1:13" ht="60">
      <c r="A159" s="131" t="s">
        <v>110</v>
      </c>
      <c r="B159" s="65">
        <v>26452</v>
      </c>
      <c r="C159" s="63">
        <v>244</v>
      </c>
      <c r="D159" s="63">
        <v>353</v>
      </c>
      <c r="E159" s="62">
        <f t="shared" si="9"/>
        <v>0</v>
      </c>
      <c r="F159" s="62">
        <f>0+J159</f>
        <v>0</v>
      </c>
      <c r="G159" s="60" t="s">
        <v>94</v>
      </c>
      <c r="H159" s="60" t="s">
        <v>94</v>
      </c>
      <c r="I159" s="60" t="s">
        <v>94</v>
      </c>
      <c r="J159" s="128"/>
      <c r="K159" s="60" t="s">
        <v>94</v>
      </c>
      <c r="L159" s="60" t="s">
        <v>94</v>
      </c>
      <c r="M159" s="60" t="s">
        <v>94</v>
      </c>
    </row>
    <row r="160" spans="1:13" ht="15">
      <c r="A160" s="88" t="s">
        <v>108</v>
      </c>
      <c r="B160" s="86">
        <v>2660</v>
      </c>
      <c r="C160" s="85">
        <v>247</v>
      </c>
      <c r="D160" s="85" t="s">
        <v>94</v>
      </c>
      <c r="E160" s="62">
        <f t="shared" si="9"/>
        <v>12000000</v>
      </c>
      <c r="F160" s="62">
        <f>0+G160+H160+J160</f>
        <v>12000000</v>
      </c>
      <c r="G160" s="77">
        <f>0+G161</f>
        <v>11000000</v>
      </c>
      <c r="H160" s="77">
        <f>0+H161</f>
        <v>0</v>
      </c>
      <c r="I160" s="77" t="s">
        <v>94</v>
      </c>
      <c r="J160" s="77">
        <f>0+J161</f>
        <v>1000000</v>
      </c>
      <c r="K160" s="77">
        <f>0+K161</f>
        <v>0</v>
      </c>
      <c r="L160" s="77" t="s">
        <v>94</v>
      </c>
      <c r="M160" s="77" t="s">
        <v>94</v>
      </c>
    </row>
    <row r="161" spans="1:13" ht="30">
      <c r="A161" s="87" t="s">
        <v>270</v>
      </c>
      <c r="B161" s="86">
        <v>26601</v>
      </c>
      <c r="C161" s="85">
        <v>247</v>
      </c>
      <c r="D161" s="85">
        <v>223</v>
      </c>
      <c r="E161" s="62">
        <f t="shared" si="9"/>
        <v>12000000</v>
      </c>
      <c r="F161" s="62">
        <f>0+G161+H161+J161</f>
        <v>12000000</v>
      </c>
      <c r="G161" s="130">
        <v>11000000</v>
      </c>
      <c r="H161" s="130">
        <v>0</v>
      </c>
      <c r="I161" s="60" t="s">
        <v>94</v>
      </c>
      <c r="J161" s="130">
        <v>1000000</v>
      </c>
      <c r="K161" s="130">
        <v>0</v>
      </c>
      <c r="L161" s="60" t="s">
        <v>94</v>
      </c>
      <c r="M161" s="60" t="s">
        <v>94</v>
      </c>
    </row>
    <row r="162" spans="1:13" ht="30">
      <c r="A162" s="79" t="s">
        <v>106</v>
      </c>
      <c r="B162" s="65">
        <v>2700</v>
      </c>
      <c r="C162" s="63">
        <v>400</v>
      </c>
      <c r="D162" s="63" t="s">
        <v>94</v>
      </c>
      <c r="E162" s="62">
        <f t="shared" si="9"/>
        <v>0</v>
      </c>
      <c r="F162" s="62">
        <f>0+I162</f>
        <v>0</v>
      </c>
      <c r="G162" s="77" t="s">
        <v>94</v>
      </c>
      <c r="H162" s="77" t="s">
        <v>94</v>
      </c>
      <c r="I162" s="62">
        <f>0+I163</f>
        <v>0</v>
      </c>
      <c r="J162" s="77" t="s">
        <v>94</v>
      </c>
      <c r="K162" s="77" t="s">
        <v>94</v>
      </c>
      <c r="L162" s="77" t="s">
        <v>94</v>
      </c>
      <c r="M162" s="77" t="s">
        <v>94</v>
      </c>
    </row>
    <row r="163" spans="1:13" ht="45">
      <c r="A163" s="78" t="s">
        <v>105</v>
      </c>
      <c r="B163" s="65">
        <v>2720</v>
      </c>
      <c r="C163" s="63">
        <v>407</v>
      </c>
      <c r="D163" s="63" t="s">
        <v>94</v>
      </c>
      <c r="E163" s="62">
        <f t="shared" si="9"/>
        <v>0</v>
      </c>
      <c r="F163" s="62">
        <f>0+I163</f>
        <v>0</v>
      </c>
      <c r="G163" s="77" t="s">
        <v>94</v>
      </c>
      <c r="H163" s="77" t="s">
        <v>94</v>
      </c>
      <c r="I163" s="62">
        <f>0+I164+I165</f>
        <v>0</v>
      </c>
      <c r="J163" s="77" t="s">
        <v>94</v>
      </c>
      <c r="K163" s="77" t="s">
        <v>94</v>
      </c>
      <c r="L163" s="77" t="s">
        <v>94</v>
      </c>
      <c r="M163" s="77" t="s">
        <v>94</v>
      </c>
    </row>
    <row r="164" spans="1:13" ht="30">
      <c r="A164" s="76" t="s">
        <v>104</v>
      </c>
      <c r="B164" s="65">
        <v>27201</v>
      </c>
      <c r="C164" s="63">
        <v>407</v>
      </c>
      <c r="D164" s="64">
        <v>228</v>
      </c>
      <c r="E164" s="62">
        <f t="shared" si="9"/>
        <v>0</v>
      </c>
      <c r="F164" s="62">
        <f>0+I164</f>
        <v>0</v>
      </c>
      <c r="G164" s="60" t="s">
        <v>94</v>
      </c>
      <c r="H164" s="60" t="s">
        <v>94</v>
      </c>
      <c r="I164" s="128">
        <v>0</v>
      </c>
      <c r="J164" s="60" t="s">
        <v>94</v>
      </c>
      <c r="K164" s="60" t="s">
        <v>94</v>
      </c>
      <c r="L164" s="60" t="s">
        <v>94</v>
      </c>
      <c r="M164" s="60" t="s">
        <v>94</v>
      </c>
    </row>
    <row r="165" spans="1:13" ht="15">
      <c r="A165" s="76" t="s">
        <v>103</v>
      </c>
      <c r="B165" s="65">
        <v>27202</v>
      </c>
      <c r="C165" s="63">
        <v>407</v>
      </c>
      <c r="D165" s="64">
        <v>310</v>
      </c>
      <c r="E165" s="62">
        <f t="shared" si="9"/>
        <v>0</v>
      </c>
      <c r="F165" s="62">
        <f>0+I165</f>
        <v>0</v>
      </c>
      <c r="G165" s="60" t="s">
        <v>94</v>
      </c>
      <c r="H165" s="60" t="s">
        <v>94</v>
      </c>
      <c r="I165" s="128">
        <v>0</v>
      </c>
      <c r="J165" s="60" t="s">
        <v>94</v>
      </c>
      <c r="K165" s="60" t="s">
        <v>94</v>
      </c>
      <c r="L165" s="60" t="s">
        <v>94</v>
      </c>
      <c r="M165" s="60" t="s">
        <v>94</v>
      </c>
    </row>
    <row r="166" spans="1:13" ht="15">
      <c r="A166" s="75" t="s">
        <v>102</v>
      </c>
      <c r="B166" s="69">
        <v>3000</v>
      </c>
      <c r="C166" s="74">
        <v>100</v>
      </c>
      <c r="D166" s="63" t="s">
        <v>94</v>
      </c>
      <c r="E166" s="68">
        <f>0+F166+M166</f>
        <v>-6000000</v>
      </c>
      <c r="F166" s="68">
        <f>0+J166</f>
        <v>-6000000</v>
      </c>
      <c r="G166" s="68" t="s">
        <v>94</v>
      </c>
      <c r="H166" s="68" t="s">
        <v>94</v>
      </c>
      <c r="I166" s="68" t="s">
        <v>94</v>
      </c>
      <c r="J166" s="68">
        <f>0+J167+J168+J169+J170</f>
        <v>-6000000</v>
      </c>
      <c r="K166" s="68">
        <f>0+K167+K168+K169+K170</f>
        <v>0</v>
      </c>
      <c r="L166" s="68" t="s">
        <v>94</v>
      </c>
      <c r="M166" s="68">
        <f>0+M167+M168+M169+M170</f>
        <v>0</v>
      </c>
    </row>
    <row r="167" spans="1:13" ht="30">
      <c r="A167" s="73" t="s">
        <v>101</v>
      </c>
      <c r="B167" s="71">
        <v>3010</v>
      </c>
      <c r="C167" s="63">
        <v>180</v>
      </c>
      <c r="D167" s="63">
        <v>189</v>
      </c>
      <c r="E167" s="62">
        <f>0+F167+M167</f>
        <v>-500000</v>
      </c>
      <c r="F167" s="62">
        <f>0+J167</f>
        <v>-500000</v>
      </c>
      <c r="G167" s="60" t="s">
        <v>94</v>
      </c>
      <c r="H167" s="60" t="s">
        <v>94</v>
      </c>
      <c r="I167" s="60" t="s">
        <v>94</v>
      </c>
      <c r="J167" s="128">
        <v>-500000</v>
      </c>
      <c r="K167" s="128"/>
      <c r="L167" s="60" t="s">
        <v>94</v>
      </c>
      <c r="M167" s="128"/>
    </row>
    <row r="168" spans="1:13" ht="15">
      <c r="A168" s="72" t="s">
        <v>100</v>
      </c>
      <c r="B168" s="71">
        <v>3020</v>
      </c>
      <c r="C168" s="63">
        <v>180</v>
      </c>
      <c r="D168" s="63">
        <v>189</v>
      </c>
      <c r="E168" s="62">
        <f>0+F168+M168</f>
        <v>-5500000</v>
      </c>
      <c r="F168" s="62">
        <f>0+J168</f>
        <v>-5500000</v>
      </c>
      <c r="G168" s="60" t="s">
        <v>94</v>
      </c>
      <c r="H168" s="60" t="s">
        <v>94</v>
      </c>
      <c r="I168" s="60" t="s">
        <v>94</v>
      </c>
      <c r="J168" s="128">
        <v>-5500000</v>
      </c>
      <c r="K168" s="128"/>
      <c r="L168" s="60" t="s">
        <v>94</v>
      </c>
      <c r="M168" s="128"/>
    </row>
    <row r="169" spans="1:13" ht="15">
      <c r="A169" s="72" t="s">
        <v>99</v>
      </c>
      <c r="B169" s="71">
        <v>3030</v>
      </c>
      <c r="C169" s="64">
        <v>180</v>
      </c>
      <c r="D169" s="63">
        <v>189</v>
      </c>
      <c r="E169" s="62">
        <f>0+F169+M169</f>
        <v>0</v>
      </c>
      <c r="F169" s="62">
        <f>0+J169</f>
        <v>0</v>
      </c>
      <c r="G169" s="60" t="s">
        <v>94</v>
      </c>
      <c r="H169" s="60" t="s">
        <v>94</v>
      </c>
      <c r="I169" s="60" t="s">
        <v>94</v>
      </c>
      <c r="J169" s="128">
        <v>0</v>
      </c>
      <c r="K169" s="128">
        <v>0</v>
      </c>
      <c r="L169" s="60" t="s">
        <v>94</v>
      </c>
      <c r="M169" s="128">
        <v>0</v>
      </c>
    </row>
    <row r="170" spans="1:13" ht="15">
      <c r="A170" s="72" t="s">
        <v>98</v>
      </c>
      <c r="B170" s="71">
        <v>3040</v>
      </c>
      <c r="C170" s="64">
        <v>130</v>
      </c>
      <c r="D170" s="63">
        <v>131</v>
      </c>
      <c r="E170" s="62">
        <f>0+F170+M170</f>
        <v>0</v>
      </c>
      <c r="F170" s="62">
        <f>0+J170</f>
        <v>0</v>
      </c>
      <c r="G170" s="60" t="s">
        <v>94</v>
      </c>
      <c r="H170" s="60" t="s">
        <v>94</v>
      </c>
      <c r="I170" s="60" t="s">
        <v>94</v>
      </c>
      <c r="J170" s="128">
        <v>0</v>
      </c>
      <c r="K170" s="128">
        <v>0</v>
      </c>
      <c r="L170" s="60" t="s">
        <v>94</v>
      </c>
      <c r="M170" s="128">
        <v>0</v>
      </c>
    </row>
    <row r="171" spans="1:13" ht="15">
      <c r="A171" s="70" t="s">
        <v>97</v>
      </c>
      <c r="B171" s="69">
        <v>4000</v>
      </c>
      <c r="C171" s="64" t="s">
        <v>94</v>
      </c>
      <c r="D171" s="63" t="s">
        <v>94</v>
      </c>
      <c r="E171" s="68">
        <f>0+F171</f>
        <v>0</v>
      </c>
      <c r="F171" s="68">
        <f>0+H171</f>
        <v>0</v>
      </c>
      <c r="G171" s="67" t="s">
        <v>94</v>
      </c>
      <c r="H171" s="68">
        <f>0+H172</f>
        <v>0</v>
      </c>
      <c r="I171" s="68">
        <f>0+I172</f>
        <v>0</v>
      </c>
      <c r="J171" s="67" t="s">
        <v>94</v>
      </c>
      <c r="K171" s="67" t="s">
        <v>94</v>
      </c>
      <c r="L171" s="67" t="s">
        <v>94</v>
      </c>
      <c r="M171" s="67" t="s">
        <v>94</v>
      </c>
    </row>
    <row r="172" spans="1:13" ht="30">
      <c r="A172" s="66" t="s">
        <v>96</v>
      </c>
      <c r="B172" s="65">
        <v>4010</v>
      </c>
      <c r="C172" s="64">
        <v>610</v>
      </c>
      <c r="D172" s="63" t="s">
        <v>94</v>
      </c>
      <c r="E172" s="62">
        <f>0+F172</f>
        <v>0</v>
      </c>
      <c r="F172" s="62">
        <f>0+H172+I172</f>
        <v>0</v>
      </c>
      <c r="G172" s="60" t="s">
        <v>94</v>
      </c>
      <c r="H172" s="128"/>
      <c r="I172" s="61"/>
      <c r="J172" s="60" t="s">
        <v>94</v>
      </c>
      <c r="K172" s="60" t="s">
        <v>94</v>
      </c>
      <c r="L172" s="60" t="s">
        <v>94</v>
      </c>
      <c r="M172" s="60" t="s">
        <v>94</v>
      </c>
    </row>
    <row r="173" spans="1:13" ht="30">
      <c r="A173" s="66" t="s">
        <v>95</v>
      </c>
      <c r="B173" s="65">
        <v>7000</v>
      </c>
      <c r="C173" s="64" t="s">
        <v>94</v>
      </c>
      <c r="D173" s="63" t="s">
        <v>94</v>
      </c>
      <c r="E173" s="62">
        <f>0+F173</f>
        <v>0</v>
      </c>
      <c r="F173" s="128"/>
      <c r="G173" s="60" t="s">
        <v>94</v>
      </c>
      <c r="H173" s="60" t="s">
        <v>94</v>
      </c>
      <c r="I173" s="60" t="s">
        <v>94</v>
      </c>
      <c r="J173" s="60" t="s">
        <v>94</v>
      </c>
      <c r="K173" s="60" t="s">
        <v>94</v>
      </c>
      <c r="L173" s="60" t="s">
        <v>94</v>
      </c>
      <c r="M173" s="60" t="s">
        <v>94</v>
      </c>
    </row>
    <row r="174" spans="1:13" s="53" customFormat="1" ht="15">
      <c r="A174" s="59"/>
      <c r="B174" s="58"/>
      <c r="C174" s="57"/>
      <c r="D174" s="57"/>
      <c r="E174" s="56"/>
      <c r="F174" s="56"/>
      <c r="G174" s="54"/>
      <c r="H174" s="54"/>
      <c r="I174" s="54"/>
      <c r="J174" s="54"/>
      <c r="K174" s="55"/>
      <c r="L174" s="54"/>
      <c r="M174" s="54"/>
    </row>
    <row r="175" ht="15"/>
    <row r="176" spans="1:13" ht="15">
      <c r="A176" s="324"/>
      <c r="B176" s="324"/>
      <c r="C176" s="324"/>
      <c r="D176" s="324"/>
      <c r="E176" s="324"/>
      <c r="F176" s="324"/>
      <c r="G176" s="324"/>
      <c r="I176" s="4" t="s">
        <v>91</v>
      </c>
      <c r="L176" s="309"/>
      <c r="M176" s="309"/>
    </row>
    <row r="177" spans="4:13" ht="15">
      <c r="D177" s="4"/>
      <c r="E177" s="49"/>
      <c r="F177" s="49"/>
      <c r="I177" s="42" t="s">
        <v>79</v>
      </c>
      <c r="L177" s="310" t="s">
        <v>90</v>
      </c>
      <c r="M177" s="310"/>
    </row>
    <row r="178" spans="1:13" ht="15">
      <c r="A178" s="324"/>
      <c r="B178" s="324"/>
      <c r="C178" s="324"/>
      <c r="D178" s="324"/>
      <c r="E178" s="324"/>
      <c r="F178" s="324"/>
      <c r="G178" s="324"/>
      <c r="H178" s="324"/>
      <c r="I178" s="44" t="s">
        <v>91</v>
      </c>
      <c r="L178" s="309"/>
      <c r="M178" s="309"/>
    </row>
    <row r="179" spans="4:13" ht="15">
      <c r="D179" s="4"/>
      <c r="E179" s="49"/>
      <c r="F179" s="49"/>
      <c r="I179" s="44" t="s">
        <v>79</v>
      </c>
      <c r="L179" s="308" t="s">
        <v>90</v>
      </c>
      <c r="M179" s="308"/>
    </row>
    <row r="180" spans="1:13" ht="15">
      <c r="A180" s="324"/>
      <c r="B180" s="324"/>
      <c r="C180" s="324"/>
      <c r="D180" s="324"/>
      <c r="E180" s="324"/>
      <c r="F180" s="324"/>
      <c r="G180" s="324"/>
      <c r="H180" s="324"/>
      <c r="I180" s="44" t="s">
        <v>91</v>
      </c>
      <c r="L180" s="309"/>
      <c r="M180" s="309"/>
    </row>
    <row r="181" spans="4:13" ht="15">
      <c r="D181" s="4"/>
      <c r="E181" s="49"/>
      <c r="F181" s="49"/>
      <c r="I181" s="44" t="s">
        <v>79</v>
      </c>
      <c r="L181" s="308" t="s">
        <v>90</v>
      </c>
      <c r="M181" s="308"/>
    </row>
    <row r="182" spans="1:13" ht="15">
      <c r="A182" s="52"/>
      <c r="D182" s="4"/>
      <c r="E182" s="49"/>
      <c r="F182" s="49"/>
      <c r="I182" s="44" t="s">
        <v>91</v>
      </c>
      <c r="L182" s="309"/>
      <c r="M182" s="309"/>
    </row>
    <row r="183" spans="1:13" ht="15">
      <c r="A183" s="51"/>
      <c r="B183" s="50"/>
      <c r="D183" s="4"/>
      <c r="E183" s="49"/>
      <c r="F183" s="49"/>
      <c r="I183" s="44" t="s">
        <v>79</v>
      </c>
      <c r="L183" s="308" t="s">
        <v>90</v>
      </c>
      <c r="M183" s="308"/>
    </row>
    <row r="184" spans="1:2" ht="15">
      <c r="A184" s="48"/>
      <c r="B184" s="50"/>
    </row>
    <row r="359" ht="15"/>
    <row r="360" ht="15"/>
    <row r="361" ht="15"/>
    <row r="362" ht="15"/>
    <row r="363" ht="15"/>
    <row r="364" ht="15"/>
  </sheetData>
  <sheetProtection/>
  <mergeCells count="27">
    <mergeCell ref="L183:M183"/>
    <mergeCell ref="L176:M176"/>
    <mergeCell ref="L177:M177"/>
    <mergeCell ref="L178:M178"/>
    <mergeCell ref="L179:M179"/>
    <mergeCell ref="L180:M180"/>
    <mergeCell ref="L181:M181"/>
    <mergeCell ref="L182:M182"/>
    <mergeCell ref="A180:H180"/>
    <mergeCell ref="M5:M7"/>
    <mergeCell ref="L5:L7"/>
    <mergeCell ref="F5:F7"/>
    <mergeCell ref="A2:M2"/>
    <mergeCell ref="A4:A7"/>
    <mergeCell ref="G6:G7"/>
    <mergeCell ref="C4:C7"/>
    <mergeCell ref="B4:B7"/>
    <mergeCell ref="A178:H178"/>
    <mergeCell ref="A176:G176"/>
    <mergeCell ref="J3:K3"/>
    <mergeCell ref="H6:H7"/>
    <mergeCell ref="I6:I7"/>
    <mergeCell ref="D4:D7"/>
    <mergeCell ref="G4:K4"/>
    <mergeCell ref="J6:K6"/>
    <mergeCell ref="E4:E7"/>
    <mergeCell ref="G5:K5"/>
  </mergeCells>
  <printOptions/>
  <pageMargins left="0.7086614173228347" right="0.3937007874015748" top="0.7480314960629921" bottom="0.7480314960629921" header="0.31496062992125984" footer="0.31496062992125984"/>
  <pageSetup fitToHeight="2" fitToWidth="0" horizontalDpi="600" verticalDpi="600" orientation="portrait" paperSize="9" scale="3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7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7.7109375" style="140" customWidth="1"/>
    <col min="2" max="2" width="61.57421875" style="139" customWidth="1"/>
    <col min="3" max="3" width="7.7109375" style="139" customWidth="1"/>
    <col min="4" max="4" width="3.57421875" style="139" bestFit="1" customWidth="1"/>
    <col min="5" max="5" width="4.28125" style="139" bestFit="1" customWidth="1"/>
    <col min="6" max="6" width="3.57421875" style="139" bestFit="1" customWidth="1"/>
    <col min="7" max="7" width="5.140625" style="139" customWidth="1"/>
    <col min="8" max="11" width="12.7109375" style="139" customWidth="1"/>
    <col min="12" max="16384" width="9.140625" style="139" customWidth="1"/>
  </cols>
  <sheetData>
    <row r="2" spans="2:10" ht="11.25">
      <c r="B2" s="333" t="s">
        <v>338</v>
      </c>
      <c r="C2" s="333"/>
      <c r="D2" s="333"/>
      <c r="E2" s="333"/>
      <c r="F2" s="333"/>
      <c r="G2" s="333"/>
      <c r="H2" s="333"/>
      <c r="I2" s="333"/>
      <c r="J2" s="333"/>
    </row>
    <row r="3" spans="2:9" ht="11.25">
      <c r="B3" s="333"/>
      <c r="C3" s="333"/>
      <c r="D3" s="333"/>
      <c r="E3" s="333"/>
      <c r="F3" s="333"/>
      <c r="G3" s="333"/>
      <c r="H3" s="333"/>
      <c r="I3" s="333"/>
    </row>
    <row r="5" spans="1:11" ht="45">
      <c r="A5" s="163" t="s">
        <v>337</v>
      </c>
      <c r="B5" s="163" t="s">
        <v>263</v>
      </c>
      <c r="C5" s="163" t="s">
        <v>336</v>
      </c>
      <c r="D5" s="166" t="s">
        <v>335</v>
      </c>
      <c r="E5" s="166" t="s">
        <v>334</v>
      </c>
      <c r="F5" s="166" t="s">
        <v>333</v>
      </c>
      <c r="G5" s="165" t="s">
        <v>332</v>
      </c>
      <c r="H5" s="164" t="s">
        <v>331</v>
      </c>
      <c r="I5" s="164" t="s">
        <v>330</v>
      </c>
      <c r="J5" s="164" t="s">
        <v>329</v>
      </c>
      <c r="K5" s="164" t="s">
        <v>328</v>
      </c>
    </row>
    <row r="6" spans="1:11" ht="11.25">
      <c r="A6" s="143">
        <v>1</v>
      </c>
      <c r="B6" s="163">
        <v>2</v>
      </c>
      <c r="C6" s="163">
        <v>3</v>
      </c>
      <c r="D6" s="163"/>
      <c r="E6" s="163"/>
      <c r="F6" s="163"/>
      <c r="G6" s="163">
        <v>4</v>
      </c>
      <c r="H6" s="163">
        <v>5</v>
      </c>
      <c r="I6" s="163">
        <v>6</v>
      </c>
      <c r="J6" s="163">
        <v>7</v>
      </c>
      <c r="K6" s="163">
        <v>8</v>
      </c>
    </row>
    <row r="7" spans="1:11" ht="11.25">
      <c r="A7" s="154">
        <v>1</v>
      </c>
      <c r="B7" s="162" t="s">
        <v>327</v>
      </c>
      <c r="C7" s="151">
        <v>26000</v>
      </c>
      <c r="D7" s="151" t="s">
        <v>273</v>
      </c>
      <c r="E7" s="151" t="s">
        <v>273</v>
      </c>
      <c r="F7" s="161" t="s">
        <v>273</v>
      </c>
      <c r="G7" s="161" t="s">
        <v>273</v>
      </c>
      <c r="H7" s="150">
        <f>H10+H45</f>
        <v>161478173.91000003</v>
      </c>
      <c r="I7" s="150">
        <f>I10+I45</f>
        <v>137512686.42000002</v>
      </c>
      <c r="J7" s="150">
        <f>J10+J45</f>
        <v>137512686.42000002</v>
      </c>
      <c r="K7" s="149">
        <f>K10+K45</f>
        <v>0</v>
      </c>
    </row>
    <row r="8" spans="1:11" ht="112.5">
      <c r="A8" s="146" t="s">
        <v>326</v>
      </c>
      <c r="B8" s="160" t="s">
        <v>325</v>
      </c>
      <c r="C8" s="143">
        <v>26100</v>
      </c>
      <c r="D8" s="143" t="s">
        <v>273</v>
      </c>
      <c r="E8" s="143" t="s">
        <v>273</v>
      </c>
      <c r="F8" s="143" t="s">
        <v>273</v>
      </c>
      <c r="G8" s="143" t="s">
        <v>273</v>
      </c>
      <c r="H8" s="159" t="s">
        <v>273</v>
      </c>
      <c r="I8" s="159" t="s">
        <v>273</v>
      </c>
      <c r="J8" s="159" t="s">
        <v>273</v>
      </c>
      <c r="K8" s="158" t="s">
        <v>273</v>
      </c>
    </row>
    <row r="9" spans="1:11" ht="33.75">
      <c r="A9" s="146" t="s">
        <v>324</v>
      </c>
      <c r="B9" s="160" t="s">
        <v>323</v>
      </c>
      <c r="C9" s="143">
        <v>26200</v>
      </c>
      <c r="D9" s="143" t="s">
        <v>273</v>
      </c>
      <c r="E9" s="143" t="s">
        <v>273</v>
      </c>
      <c r="F9" s="143" t="s">
        <v>273</v>
      </c>
      <c r="G9" s="143" t="s">
        <v>273</v>
      </c>
      <c r="H9" s="159" t="s">
        <v>273</v>
      </c>
      <c r="I9" s="159" t="s">
        <v>273</v>
      </c>
      <c r="J9" s="159" t="s">
        <v>273</v>
      </c>
      <c r="K9" s="158" t="s">
        <v>273</v>
      </c>
    </row>
    <row r="10" spans="1:11" ht="32.25">
      <c r="A10" s="154" t="s">
        <v>322</v>
      </c>
      <c r="B10" s="157" t="s">
        <v>321</v>
      </c>
      <c r="C10" s="151">
        <v>26300</v>
      </c>
      <c r="D10" s="151" t="s">
        <v>273</v>
      </c>
      <c r="E10" s="151" t="s">
        <v>273</v>
      </c>
      <c r="F10" s="151" t="s">
        <v>273</v>
      </c>
      <c r="G10" s="151" t="s">
        <v>273</v>
      </c>
      <c r="H10" s="150">
        <f>H11+H29</f>
        <v>0</v>
      </c>
      <c r="I10" s="150">
        <f>I11+I29</f>
        <v>0</v>
      </c>
      <c r="J10" s="150">
        <f>J11+J29</f>
        <v>0</v>
      </c>
      <c r="K10" s="150">
        <f>K11+K29</f>
        <v>0</v>
      </c>
    </row>
    <row r="11" spans="1:11" ht="11.25">
      <c r="A11" s="146" t="s">
        <v>320</v>
      </c>
      <c r="B11" s="147" t="s">
        <v>319</v>
      </c>
      <c r="C11" s="143">
        <v>26310</v>
      </c>
      <c r="D11" s="143">
        <v>44</v>
      </c>
      <c r="E11" s="143" t="s">
        <v>273</v>
      </c>
      <c r="F11" s="143" t="s">
        <v>273</v>
      </c>
      <c r="G11" s="143" t="s">
        <v>273</v>
      </c>
      <c r="H11" s="142">
        <f>H12+H17+H21+H23</f>
        <v>0</v>
      </c>
      <c r="I11" s="142">
        <f>I12+I17+I21+I23</f>
        <v>0</v>
      </c>
      <c r="J11" s="142">
        <f>J12+J17+J21+J23</f>
        <v>0</v>
      </c>
      <c r="K11" s="142">
        <f>K12+K17+K21+K23</f>
        <v>0</v>
      </c>
    </row>
    <row r="12" spans="1:11" ht="22.5">
      <c r="A12" s="146" t="s">
        <v>318</v>
      </c>
      <c r="B12" s="156" t="s">
        <v>295</v>
      </c>
      <c r="C12" s="143" t="s">
        <v>314</v>
      </c>
      <c r="D12" s="143">
        <v>44</v>
      </c>
      <c r="E12" s="143">
        <v>4</v>
      </c>
      <c r="F12" s="143" t="s">
        <v>273</v>
      </c>
      <c r="G12" s="143" t="s">
        <v>273</v>
      </c>
      <c r="H12" s="142">
        <f>H13+H14+H15+H16</f>
        <v>0</v>
      </c>
      <c r="I12" s="142">
        <f>I13+I14+I15+I16</f>
        <v>0</v>
      </c>
      <c r="J12" s="142">
        <f>J13+J14+J15+J16</f>
        <v>0</v>
      </c>
      <c r="K12" s="142">
        <f>K13+K14+K15+K16</f>
        <v>0</v>
      </c>
    </row>
    <row r="13" spans="1:11" ht="22.5">
      <c r="A13" s="146"/>
      <c r="B13" s="145" t="s">
        <v>275</v>
      </c>
      <c r="C13" s="143" t="s">
        <v>314</v>
      </c>
      <c r="D13" s="143">
        <v>44</v>
      </c>
      <c r="E13" s="143">
        <v>4</v>
      </c>
      <c r="F13" s="143">
        <v>119</v>
      </c>
      <c r="G13" s="143" t="s">
        <v>273</v>
      </c>
      <c r="H13" s="155"/>
      <c r="I13" s="155"/>
      <c r="J13" s="155"/>
      <c r="K13" s="155"/>
    </row>
    <row r="14" spans="1:11" ht="22.5">
      <c r="A14" s="146"/>
      <c r="B14" s="145" t="s">
        <v>274</v>
      </c>
      <c r="C14" s="143" t="s">
        <v>314</v>
      </c>
      <c r="D14" s="143">
        <v>44</v>
      </c>
      <c r="E14" s="143">
        <v>4</v>
      </c>
      <c r="F14" s="143">
        <v>243</v>
      </c>
      <c r="G14" s="143" t="s">
        <v>273</v>
      </c>
      <c r="H14" s="155"/>
      <c r="I14" s="155"/>
      <c r="J14" s="155"/>
      <c r="K14" s="155"/>
    </row>
    <row r="15" spans="1:11" ht="11.25">
      <c r="A15" s="146"/>
      <c r="B15" s="145" t="s">
        <v>131</v>
      </c>
      <c r="C15" s="143" t="s">
        <v>314</v>
      </c>
      <c r="D15" s="143">
        <v>44</v>
      </c>
      <c r="E15" s="143">
        <v>4</v>
      </c>
      <c r="F15" s="143">
        <v>244</v>
      </c>
      <c r="G15" s="143" t="s">
        <v>273</v>
      </c>
      <c r="H15" s="155"/>
      <c r="I15" s="155"/>
      <c r="J15" s="155"/>
      <c r="K15" s="155"/>
    </row>
    <row r="16" spans="1:11" ht="11.25">
      <c r="A16" s="146"/>
      <c r="B16" s="145" t="s">
        <v>108</v>
      </c>
      <c r="C16" s="143" t="s">
        <v>314</v>
      </c>
      <c r="D16" s="143">
        <v>44</v>
      </c>
      <c r="E16" s="143">
        <v>4</v>
      </c>
      <c r="F16" s="143">
        <v>247</v>
      </c>
      <c r="G16" s="143" t="s">
        <v>273</v>
      </c>
      <c r="H16" s="155"/>
      <c r="I16" s="155"/>
      <c r="J16" s="155"/>
      <c r="K16" s="155"/>
    </row>
    <row r="17" spans="1:11" ht="22.5">
      <c r="A17" s="146" t="s">
        <v>317</v>
      </c>
      <c r="B17" s="156" t="s">
        <v>295</v>
      </c>
      <c r="C17" s="143" t="s">
        <v>314</v>
      </c>
      <c r="D17" s="143">
        <v>44</v>
      </c>
      <c r="E17" s="143">
        <v>5</v>
      </c>
      <c r="F17" s="143" t="s">
        <v>273</v>
      </c>
      <c r="G17" s="143" t="s">
        <v>273</v>
      </c>
      <c r="H17" s="142">
        <f>H18+H19+H20</f>
        <v>0</v>
      </c>
      <c r="I17" s="142">
        <f>I18+I19+I20</f>
        <v>0</v>
      </c>
      <c r="J17" s="142">
        <f>J18+J19+J20</f>
        <v>0</v>
      </c>
      <c r="K17" s="142">
        <f>K18+K19+K20</f>
        <v>0</v>
      </c>
    </row>
    <row r="18" spans="1:11" ht="22.5">
      <c r="A18" s="146"/>
      <c r="B18" s="145" t="s">
        <v>274</v>
      </c>
      <c r="C18" s="143" t="s">
        <v>314</v>
      </c>
      <c r="D18" s="143">
        <v>44</v>
      </c>
      <c r="E18" s="143">
        <v>5</v>
      </c>
      <c r="F18" s="143">
        <v>243</v>
      </c>
      <c r="G18" s="143" t="s">
        <v>273</v>
      </c>
      <c r="H18" s="155"/>
      <c r="I18" s="155"/>
      <c r="J18" s="155"/>
      <c r="K18" s="155"/>
    </row>
    <row r="19" spans="1:11" ht="11.25">
      <c r="A19" s="146"/>
      <c r="B19" s="145" t="s">
        <v>131</v>
      </c>
      <c r="C19" s="143" t="s">
        <v>314</v>
      </c>
      <c r="D19" s="143">
        <v>44</v>
      </c>
      <c r="E19" s="143">
        <v>5</v>
      </c>
      <c r="F19" s="143">
        <v>244</v>
      </c>
      <c r="G19" s="143" t="s">
        <v>273</v>
      </c>
      <c r="H19" s="155"/>
      <c r="I19" s="155"/>
      <c r="J19" s="155"/>
      <c r="K19" s="155"/>
    </row>
    <row r="20" spans="1:11" ht="11.25">
      <c r="A20" s="146"/>
      <c r="B20" s="145" t="s">
        <v>108</v>
      </c>
      <c r="C20" s="143" t="s">
        <v>314</v>
      </c>
      <c r="D20" s="143">
        <v>44</v>
      </c>
      <c r="E20" s="143">
        <v>5</v>
      </c>
      <c r="F20" s="143">
        <v>247</v>
      </c>
      <c r="G20" s="143" t="s">
        <v>273</v>
      </c>
      <c r="H20" s="155"/>
      <c r="I20" s="155"/>
      <c r="J20" s="155"/>
      <c r="K20" s="155"/>
    </row>
    <row r="21" spans="1:11" ht="22.5">
      <c r="A21" s="146" t="s">
        <v>316</v>
      </c>
      <c r="B21" s="156" t="s">
        <v>295</v>
      </c>
      <c r="C21" s="143" t="s">
        <v>314</v>
      </c>
      <c r="D21" s="143">
        <v>44</v>
      </c>
      <c r="E21" s="143">
        <v>6</v>
      </c>
      <c r="F21" s="143" t="s">
        <v>273</v>
      </c>
      <c r="G21" s="143" t="s">
        <v>273</v>
      </c>
      <c r="H21" s="142">
        <f>H22</f>
        <v>0</v>
      </c>
      <c r="I21" s="142">
        <f>I22</f>
        <v>0</v>
      </c>
      <c r="J21" s="142">
        <f>J22</f>
        <v>0</v>
      </c>
      <c r="K21" s="141">
        <f>K22</f>
        <v>0</v>
      </c>
    </row>
    <row r="22" spans="1:11" ht="22.5">
      <c r="A22" s="146"/>
      <c r="B22" s="145" t="s">
        <v>105</v>
      </c>
      <c r="C22" s="143" t="s">
        <v>314</v>
      </c>
      <c r="D22" s="143">
        <v>44</v>
      </c>
      <c r="E22" s="143">
        <v>6</v>
      </c>
      <c r="F22" s="143">
        <v>407</v>
      </c>
      <c r="G22" s="143" t="s">
        <v>273</v>
      </c>
      <c r="H22" s="155"/>
      <c r="I22" s="155"/>
      <c r="J22" s="155"/>
      <c r="K22" s="155"/>
    </row>
    <row r="23" spans="1:11" ht="22.5">
      <c r="A23" s="146" t="s">
        <v>315</v>
      </c>
      <c r="B23" s="156" t="s">
        <v>295</v>
      </c>
      <c r="C23" s="143" t="s">
        <v>314</v>
      </c>
      <c r="D23" s="143">
        <v>44</v>
      </c>
      <c r="E23" s="143">
        <v>2</v>
      </c>
      <c r="F23" s="143" t="s">
        <v>273</v>
      </c>
      <c r="G23" s="143" t="s">
        <v>273</v>
      </c>
      <c r="H23" s="142">
        <f>H24+H25+H26+H27+H28</f>
        <v>0</v>
      </c>
      <c r="I23" s="142">
        <f>I24+I25+I26+I27+I28</f>
        <v>0</v>
      </c>
      <c r="J23" s="142">
        <f>J24+J25+J26+J27+J28</f>
        <v>0</v>
      </c>
      <c r="K23" s="142">
        <f>K24+K25+K26+K27+K28</f>
        <v>0</v>
      </c>
    </row>
    <row r="24" spans="1:11" ht="22.5">
      <c r="A24" s="146"/>
      <c r="B24" s="145" t="s">
        <v>275</v>
      </c>
      <c r="C24" s="143" t="s">
        <v>314</v>
      </c>
      <c r="D24" s="143">
        <v>44</v>
      </c>
      <c r="E24" s="143">
        <v>2</v>
      </c>
      <c r="F24" s="143">
        <v>119</v>
      </c>
      <c r="G24" s="143" t="s">
        <v>273</v>
      </c>
      <c r="H24" s="155"/>
      <c r="I24" s="155"/>
      <c r="J24" s="155"/>
      <c r="K24" s="155"/>
    </row>
    <row r="25" spans="1:11" ht="22.5">
      <c r="A25" s="146"/>
      <c r="B25" s="145" t="s">
        <v>274</v>
      </c>
      <c r="C25" s="143" t="s">
        <v>314</v>
      </c>
      <c r="D25" s="143">
        <v>44</v>
      </c>
      <c r="E25" s="143">
        <v>2</v>
      </c>
      <c r="F25" s="143">
        <v>243</v>
      </c>
      <c r="G25" s="143" t="s">
        <v>273</v>
      </c>
      <c r="H25" s="155"/>
      <c r="I25" s="155"/>
      <c r="J25" s="155"/>
      <c r="K25" s="155"/>
    </row>
    <row r="26" spans="1:11" ht="11.25">
      <c r="A26" s="146"/>
      <c r="B26" s="145" t="s">
        <v>131</v>
      </c>
      <c r="C26" s="143" t="s">
        <v>314</v>
      </c>
      <c r="D26" s="143">
        <v>44</v>
      </c>
      <c r="E26" s="143">
        <v>2</v>
      </c>
      <c r="F26" s="143">
        <v>244</v>
      </c>
      <c r="G26" s="143" t="s">
        <v>273</v>
      </c>
      <c r="H26" s="155"/>
      <c r="I26" s="155"/>
      <c r="J26" s="155"/>
      <c r="K26" s="155"/>
    </row>
    <row r="27" spans="1:11" ht="11.25">
      <c r="A27" s="146"/>
      <c r="B27" s="145" t="s">
        <v>108</v>
      </c>
      <c r="C27" s="143" t="s">
        <v>314</v>
      </c>
      <c r="D27" s="143">
        <v>44</v>
      </c>
      <c r="E27" s="143">
        <v>2</v>
      </c>
      <c r="F27" s="143">
        <v>247</v>
      </c>
      <c r="G27" s="143" t="s">
        <v>273</v>
      </c>
      <c r="H27" s="155"/>
      <c r="I27" s="155"/>
      <c r="J27" s="155"/>
      <c r="K27" s="155"/>
    </row>
    <row r="28" spans="1:11" ht="22.5">
      <c r="A28" s="146"/>
      <c r="B28" s="145" t="s">
        <v>105</v>
      </c>
      <c r="C28" s="143" t="s">
        <v>314</v>
      </c>
      <c r="D28" s="143">
        <v>44</v>
      </c>
      <c r="E28" s="143">
        <v>2</v>
      </c>
      <c r="F28" s="143">
        <v>407</v>
      </c>
      <c r="G28" s="143" t="s">
        <v>273</v>
      </c>
      <c r="H28" s="155"/>
      <c r="I28" s="155"/>
      <c r="J28" s="155"/>
      <c r="K28" s="155"/>
    </row>
    <row r="29" spans="1:11" ht="11.25">
      <c r="A29" s="146" t="s">
        <v>313</v>
      </c>
      <c r="B29" s="147" t="s">
        <v>312</v>
      </c>
      <c r="C29" s="143">
        <v>26320</v>
      </c>
      <c r="D29" s="143">
        <v>223</v>
      </c>
      <c r="E29" s="143" t="s">
        <v>273</v>
      </c>
      <c r="F29" s="143" t="s">
        <v>273</v>
      </c>
      <c r="G29" s="143" t="s">
        <v>273</v>
      </c>
      <c r="H29" s="142">
        <f>H30+H35+H39</f>
        <v>0</v>
      </c>
      <c r="I29" s="142">
        <f>I30+I35+I39</f>
        <v>0</v>
      </c>
      <c r="J29" s="142">
        <f>J30+J35+J39</f>
        <v>0</v>
      </c>
      <c r="K29" s="142">
        <f>K30+K35+K39</f>
        <v>0</v>
      </c>
    </row>
    <row r="30" spans="1:11" ht="11.25">
      <c r="A30" s="146" t="s">
        <v>311</v>
      </c>
      <c r="B30" s="156" t="s">
        <v>292</v>
      </c>
      <c r="C30" s="143">
        <v>26320</v>
      </c>
      <c r="D30" s="143">
        <v>223</v>
      </c>
      <c r="E30" s="143">
        <v>4</v>
      </c>
      <c r="F30" s="143" t="s">
        <v>273</v>
      </c>
      <c r="G30" s="143" t="s">
        <v>273</v>
      </c>
      <c r="H30" s="142">
        <f>H31+H32+H33+H34</f>
        <v>0</v>
      </c>
      <c r="I30" s="142">
        <f>I31+I32+I33+I34</f>
        <v>0</v>
      </c>
      <c r="J30" s="142">
        <f>J31+J32+J33+J34</f>
        <v>0</v>
      </c>
      <c r="K30" s="142">
        <f>K31+K32+K33+K34</f>
        <v>0</v>
      </c>
    </row>
    <row r="31" spans="1:11" ht="22.5">
      <c r="A31" s="146"/>
      <c r="B31" s="145" t="s">
        <v>275</v>
      </c>
      <c r="C31" s="143">
        <v>26320</v>
      </c>
      <c r="D31" s="143">
        <v>223</v>
      </c>
      <c r="E31" s="143">
        <v>4</v>
      </c>
      <c r="F31" s="143">
        <v>119</v>
      </c>
      <c r="G31" s="143" t="s">
        <v>273</v>
      </c>
      <c r="H31" s="155"/>
      <c r="I31" s="155"/>
      <c r="J31" s="155"/>
      <c r="K31" s="155"/>
    </row>
    <row r="32" spans="1:11" ht="22.5">
      <c r="A32" s="146"/>
      <c r="B32" s="145" t="s">
        <v>274</v>
      </c>
      <c r="C32" s="143">
        <v>26320</v>
      </c>
      <c r="D32" s="143">
        <v>223</v>
      </c>
      <c r="E32" s="143">
        <v>4</v>
      </c>
      <c r="F32" s="143">
        <v>243</v>
      </c>
      <c r="G32" s="143" t="s">
        <v>273</v>
      </c>
      <c r="H32" s="155"/>
      <c r="I32" s="155"/>
      <c r="J32" s="155"/>
      <c r="K32" s="155"/>
    </row>
    <row r="33" spans="1:11" ht="11.25">
      <c r="A33" s="146"/>
      <c r="B33" s="145" t="s">
        <v>131</v>
      </c>
      <c r="C33" s="143">
        <v>26320</v>
      </c>
      <c r="D33" s="143">
        <v>223</v>
      </c>
      <c r="E33" s="143">
        <v>4</v>
      </c>
      <c r="F33" s="143">
        <v>244</v>
      </c>
      <c r="G33" s="143" t="s">
        <v>273</v>
      </c>
      <c r="H33" s="155"/>
      <c r="I33" s="155"/>
      <c r="J33" s="155"/>
      <c r="K33" s="155"/>
    </row>
    <row r="34" spans="1:11" ht="11.25">
      <c r="A34" s="146"/>
      <c r="B34" s="145" t="s">
        <v>108</v>
      </c>
      <c r="C34" s="143">
        <v>26320</v>
      </c>
      <c r="D34" s="143">
        <v>223</v>
      </c>
      <c r="E34" s="143">
        <v>4</v>
      </c>
      <c r="F34" s="143">
        <v>247</v>
      </c>
      <c r="G34" s="143" t="s">
        <v>273</v>
      </c>
      <c r="H34" s="155"/>
      <c r="I34" s="155"/>
      <c r="J34" s="155"/>
      <c r="K34" s="155"/>
    </row>
    <row r="35" spans="1:11" ht="11.25">
      <c r="A35" s="146" t="s">
        <v>310</v>
      </c>
      <c r="B35" s="156" t="s">
        <v>292</v>
      </c>
      <c r="C35" s="143">
        <v>26320</v>
      </c>
      <c r="D35" s="143">
        <v>223</v>
      </c>
      <c r="E35" s="143">
        <v>5</v>
      </c>
      <c r="F35" s="143" t="s">
        <v>273</v>
      </c>
      <c r="G35" s="143" t="s">
        <v>273</v>
      </c>
      <c r="H35" s="142">
        <f>H36+H37+H38</f>
        <v>0</v>
      </c>
      <c r="I35" s="142">
        <f>I36+I37+I38</f>
        <v>0</v>
      </c>
      <c r="J35" s="142">
        <f>J36+J37+J38</f>
        <v>0</v>
      </c>
      <c r="K35" s="142">
        <f>K36+K37+K38</f>
        <v>0</v>
      </c>
    </row>
    <row r="36" spans="1:11" ht="22.5">
      <c r="A36" s="146"/>
      <c r="B36" s="145" t="s">
        <v>274</v>
      </c>
      <c r="C36" s="143">
        <v>26320</v>
      </c>
      <c r="D36" s="143">
        <v>223</v>
      </c>
      <c r="E36" s="143">
        <v>5</v>
      </c>
      <c r="F36" s="143">
        <v>243</v>
      </c>
      <c r="G36" s="143" t="s">
        <v>273</v>
      </c>
      <c r="H36" s="155"/>
      <c r="I36" s="155"/>
      <c r="J36" s="155"/>
      <c r="K36" s="155"/>
    </row>
    <row r="37" spans="1:11" ht="11.25">
      <c r="A37" s="146"/>
      <c r="B37" s="145" t="s">
        <v>131</v>
      </c>
      <c r="C37" s="143">
        <v>26320</v>
      </c>
      <c r="D37" s="143">
        <v>223</v>
      </c>
      <c r="E37" s="143">
        <v>5</v>
      </c>
      <c r="F37" s="143">
        <v>244</v>
      </c>
      <c r="G37" s="143" t="s">
        <v>273</v>
      </c>
      <c r="H37" s="155"/>
      <c r="I37" s="155"/>
      <c r="J37" s="155"/>
      <c r="K37" s="155"/>
    </row>
    <row r="38" spans="1:11" ht="11.25">
      <c r="A38" s="146"/>
      <c r="B38" s="145" t="s">
        <v>108</v>
      </c>
      <c r="C38" s="143">
        <v>26320</v>
      </c>
      <c r="D38" s="143">
        <v>223</v>
      </c>
      <c r="E38" s="143">
        <v>5</v>
      </c>
      <c r="F38" s="143">
        <v>247</v>
      </c>
      <c r="G38" s="143" t="s">
        <v>273</v>
      </c>
      <c r="H38" s="155"/>
      <c r="I38" s="155"/>
      <c r="J38" s="155"/>
      <c r="K38" s="155"/>
    </row>
    <row r="39" spans="1:11" ht="11.25">
      <c r="A39" s="146" t="s">
        <v>309</v>
      </c>
      <c r="B39" s="156" t="s">
        <v>292</v>
      </c>
      <c r="C39" s="143">
        <v>26320</v>
      </c>
      <c r="D39" s="143">
        <v>223</v>
      </c>
      <c r="E39" s="143">
        <v>2</v>
      </c>
      <c r="F39" s="143" t="s">
        <v>273</v>
      </c>
      <c r="G39" s="143" t="s">
        <v>273</v>
      </c>
      <c r="H39" s="142">
        <f>H40+H41+H42+H43+H44</f>
        <v>0</v>
      </c>
      <c r="I39" s="142">
        <f>I40+I41+I42+I43+I44</f>
        <v>0</v>
      </c>
      <c r="J39" s="142">
        <f>J40+J41+J42+J43+J44</f>
        <v>0</v>
      </c>
      <c r="K39" s="142">
        <f>K40+K41+K42+K43+K44</f>
        <v>0</v>
      </c>
    </row>
    <row r="40" spans="1:11" ht="22.5">
      <c r="A40" s="146"/>
      <c r="B40" s="145" t="s">
        <v>275</v>
      </c>
      <c r="C40" s="143">
        <v>26320</v>
      </c>
      <c r="D40" s="143">
        <v>223</v>
      </c>
      <c r="E40" s="143">
        <v>2</v>
      </c>
      <c r="F40" s="143">
        <v>119</v>
      </c>
      <c r="G40" s="143" t="s">
        <v>273</v>
      </c>
      <c r="H40" s="155"/>
      <c r="I40" s="155"/>
      <c r="J40" s="155"/>
      <c r="K40" s="155"/>
    </row>
    <row r="41" spans="1:11" ht="22.5">
      <c r="A41" s="146"/>
      <c r="B41" s="145" t="s">
        <v>274</v>
      </c>
      <c r="C41" s="143">
        <v>26320</v>
      </c>
      <c r="D41" s="143">
        <v>223</v>
      </c>
      <c r="E41" s="143">
        <v>2</v>
      </c>
      <c r="F41" s="143">
        <v>243</v>
      </c>
      <c r="G41" s="143" t="s">
        <v>273</v>
      </c>
      <c r="H41" s="155"/>
      <c r="I41" s="155"/>
      <c r="J41" s="155"/>
      <c r="K41" s="155"/>
    </row>
    <row r="42" spans="1:11" ht="11.25">
      <c r="A42" s="146"/>
      <c r="B42" s="145" t="s">
        <v>131</v>
      </c>
      <c r="C42" s="143">
        <v>26320</v>
      </c>
      <c r="D42" s="143">
        <v>223</v>
      </c>
      <c r="E42" s="143">
        <v>2</v>
      </c>
      <c r="F42" s="143">
        <v>244</v>
      </c>
      <c r="G42" s="143" t="s">
        <v>273</v>
      </c>
      <c r="H42" s="155"/>
      <c r="I42" s="155"/>
      <c r="J42" s="155"/>
      <c r="K42" s="155"/>
    </row>
    <row r="43" spans="1:11" ht="11.25">
      <c r="A43" s="146"/>
      <c r="B43" s="145" t="s">
        <v>108</v>
      </c>
      <c r="C43" s="143">
        <v>26320</v>
      </c>
      <c r="D43" s="143">
        <v>223</v>
      </c>
      <c r="E43" s="143">
        <v>2</v>
      </c>
      <c r="F43" s="143">
        <v>247</v>
      </c>
      <c r="G43" s="143" t="s">
        <v>273</v>
      </c>
      <c r="H43" s="155"/>
      <c r="I43" s="155"/>
      <c r="J43" s="155"/>
      <c r="K43" s="155"/>
    </row>
    <row r="44" spans="1:11" ht="22.5">
      <c r="A44" s="146"/>
      <c r="B44" s="145" t="s">
        <v>105</v>
      </c>
      <c r="C44" s="143">
        <v>26320</v>
      </c>
      <c r="D44" s="143">
        <v>223</v>
      </c>
      <c r="E44" s="143">
        <v>2</v>
      </c>
      <c r="F44" s="143">
        <v>407</v>
      </c>
      <c r="G44" s="143" t="s">
        <v>273</v>
      </c>
      <c r="H44" s="155"/>
      <c r="I44" s="155"/>
      <c r="J44" s="155"/>
      <c r="K44" s="155"/>
    </row>
    <row r="45" spans="1:11" ht="32.25">
      <c r="A45" s="154" t="s">
        <v>308</v>
      </c>
      <c r="B45" s="157" t="s">
        <v>307</v>
      </c>
      <c r="C45" s="151">
        <v>26400</v>
      </c>
      <c r="D45" s="151" t="s">
        <v>273</v>
      </c>
      <c r="E45" s="151" t="s">
        <v>273</v>
      </c>
      <c r="F45" s="151" t="s">
        <v>273</v>
      </c>
      <c r="G45" s="151" t="s">
        <v>273</v>
      </c>
      <c r="H45" s="150">
        <f>H46+H57+H66+H69</f>
        <v>161478173.91000003</v>
      </c>
      <c r="I45" s="150">
        <f>I46+I57+I66+I69</f>
        <v>137512686.42000002</v>
      </c>
      <c r="J45" s="150">
        <f>J46+J57+J66+J69</f>
        <v>137512686.42000002</v>
      </c>
      <c r="K45" s="149">
        <f>K46+K57+K66+K69</f>
        <v>0</v>
      </c>
    </row>
    <row r="46" spans="1:11" ht="33.75">
      <c r="A46" s="146" t="s">
        <v>306</v>
      </c>
      <c r="B46" s="147" t="s">
        <v>280</v>
      </c>
      <c r="C46" s="143">
        <v>26410</v>
      </c>
      <c r="D46" s="143" t="s">
        <v>273</v>
      </c>
      <c r="E46" s="143">
        <v>4</v>
      </c>
      <c r="F46" s="143" t="s">
        <v>273</v>
      </c>
      <c r="G46" s="143" t="s">
        <v>273</v>
      </c>
      <c r="H46" s="142">
        <f>H47+H52</f>
        <v>129781451.45</v>
      </c>
      <c r="I46" s="142">
        <f>I47+I52</f>
        <v>128860128.42</v>
      </c>
      <c r="J46" s="142">
        <f>J47+J52</f>
        <v>128860128.42</v>
      </c>
      <c r="K46" s="141">
        <f>K47+K52</f>
        <v>0</v>
      </c>
    </row>
    <row r="47" spans="1:11" ht="22.5">
      <c r="A47" s="146" t="s">
        <v>305</v>
      </c>
      <c r="B47" s="156" t="s">
        <v>295</v>
      </c>
      <c r="C47" s="143">
        <v>26411</v>
      </c>
      <c r="D47" s="143">
        <v>44</v>
      </c>
      <c r="E47" s="143">
        <v>4</v>
      </c>
      <c r="F47" s="143" t="s">
        <v>273</v>
      </c>
      <c r="G47" s="143" t="s">
        <v>273</v>
      </c>
      <c r="H47" s="142">
        <f>H48+H49+H50+H51</f>
        <v>0</v>
      </c>
      <c r="I47" s="142">
        <f>I48+I49+I50+I51</f>
        <v>0</v>
      </c>
      <c r="J47" s="142">
        <f>J48+J49+J50+J51</f>
        <v>0</v>
      </c>
      <c r="K47" s="142">
        <f>K48+K49+K50+K51</f>
        <v>0</v>
      </c>
    </row>
    <row r="48" spans="1:11" ht="22.5">
      <c r="A48" s="146"/>
      <c r="B48" s="145" t="s">
        <v>275</v>
      </c>
      <c r="C48" s="143">
        <v>26411</v>
      </c>
      <c r="D48" s="143">
        <v>44</v>
      </c>
      <c r="E48" s="143">
        <v>4</v>
      </c>
      <c r="F48" s="143">
        <v>119</v>
      </c>
      <c r="G48" s="143" t="s">
        <v>273</v>
      </c>
      <c r="H48" s="155"/>
      <c r="I48" s="155"/>
      <c r="J48" s="155"/>
      <c r="K48" s="155"/>
    </row>
    <row r="49" spans="1:11" ht="22.5">
      <c r="A49" s="146"/>
      <c r="B49" s="145" t="s">
        <v>274</v>
      </c>
      <c r="C49" s="143">
        <v>26411</v>
      </c>
      <c r="D49" s="143">
        <v>44</v>
      </c>
      <c r="E49" s="143">
        <v>4</v>
      </c>
      <c r="F49" s="143">
        <v>243</v>
      </c>
      <c r="G49" s="143" t="s">
        <v>273</v>
      </c>
      <c r="H49" s="155"/>
      <c r="I49" s="155"/>
      <c r="J49" s="155"/>
      <c r="K49" s="155"/>
    </row>
    <row r="50" spans="1:11" ht="11.25">
      <c r="A50" s="146"/>
      <c r="B50" s="145" t="s">
        <v>131</v>
      </c>
      <c r="C50" s="143">
        <v>26411</v>
      </c>
      <c r="D50" s="143">
        <v>44</v>
      </c>
      <c r="E50" s="143">
        <v>4</v>
      </c>
      <c r="F50" s="143">
        <v>244</v>
      </c>
      <c r="G50" s="143" t="s">
        <v>273</v>
      </c>
      <c r="H50" s="155"/>
      <c r="I50" s="155"/>
      <c r="J50" s="155"/>
      <c r="K50" s="155"/>
    </row>
    <row r="51" spans="1:11" ht="11.25">
      <c r="A51" s="146"/>
      <c r="B51" s="145" t="s">
        <v>108</v>
      </c>
      <c r="C51" s="143">
        <v>26411</v>
      </c>
      <c r="D51" s="143">
        <v>44</v>
      </c>
      <c r="E51" s="143">
        <v>4</v>
      </c>
      <c r="F51" s="143">
        <v>247</v>
      </c>
      <c r="G51" s="143" t="s">
        <v>273</v>
      </c>
      <c r="H51" s="155"/>
      <c r="I51" s="155"/>
      <c r="J51" s="155"/>
      <c r="K51" s="155"/>
    </row>
    <row r="52" spans="1:11" ht="11.25">
      <c r="A52" s="146" t="s">
        <v>304</v>
      </c>
      <c r="B52" s="156" t="s">
        <v>292</v>
      </c>
      <c r="C52" s="143">
        <v>26412</v>
      </c>
      <c r="D52" s="143">
        <v>223</v>
      </c>
      <c r="E52" s="143">
        <v>4</v>
      </c>
      <c r="F52" s="143" t="s">
        <v>273</v>
      </c>
      <c r="G52" s="143" t="s">
        <v>273</v>
      </c>
      <c r="H52" s="142">
        <f>H53+H54+H55+H56</f>
        <v>129781451.45</v>
      </c>
      <c r="I52" s="142">
        <f>I53+I54+I55+I56</f>
        <v>128860128.42</v>
      </c>
      <c r="J52" s="142">
        <f>J53+J54+J55+J56</f>
        <v>128860128.42</v>
      </c>
      <c r="K52" s="142">
        <f>K53+K54+K55+K56</f>
        <v>0</v>
      </c>
    </row>
    <row r="53" spans="1:11" ht="22.5">
      <c r="A53" s="146"/>
      <c r="B53" s="145" t="s">
        <v>275</v>
      </c>
      <c r="C53" s="143">
        <v>26412</v>
      </c>
      <c r="D53" s="143">
        <v>223</v>
      </c>
      <c r="E53" s="143">
        <v>4</v>
      </c>
      <c r="F53" s="143">
        <v>119</v>
      </c>
      <c r="G53" s="143" t="s">
        <v>273</v>
      </c>
      <c r="H53" s="155"/>
      <c r="I53" s="155"/>
      <c r="J53" s="155"/>
      <c r="K53" s="155"/>
    </row>
    <row r="54" spans="1:11" ht="22.5">
      <c r="A54" s="146"/>
      <c r="B54" s="145" t="s">
        <v>274</v>
      </c>
      <c r="C54" s="143">
        <v>26412</v>
      </c>
      <c r="D54" s="143">
        <v>223</v>
      </c>
      <c r="E54" s="143">
        <v>4</v>
      </c>
      <c r="F54" s="143">
        <v>243</v>
      </c>
      <c r="G54" s="143" t="s">
        <v>273</v>
      </c>
      <c r="H54" s="155"/>
      <c r="I54" s="155"/>
      <c r="J54" s="155"/>
      <c r="K54" s="155"/>
    </row>
    <row r="55" spans="1:11" ht="11.25">
      <c r="A55" s="146"/>
      <c r="B55" s="145" t="s">
        <v>131</v>
      </c>
      <c r="C55" s="143">
        <v>26412</v>
      </c>
      <c r="D55" s="143">
        <v>223</v>
      </c>
      <c r="E55" s="143">
        <v>4</v>
      </c>
      <c r="F55" s="143">
        <v>244</v>
      </c>
      <c r="G55" s="143" t="s">
        <v>273</v>
      </c>
      <c r="H55" s="155">
        <v>118781451.45</v>
      </c>
      <c r="I55" s="155">
        <v>117860128.42</v>
      </c>
      <c r="J55" s="155">
        <v>117860128.42</v>
      </c>
      <c r="K55" s="155"/>
    </row>
    <row r="56" spans="1:11" ht="11.25">
      <c r="A56" s="146"/>
      <c r="B56" s="145" t="s">
        <v>108</v>
      </c>
      <c r="C56" s="143">
        <v>26412</v>
      </c>
      <c r="D56" s="143">
        <v>223</v>
      </c>
      <c r="E56" s="143">
        <v>4</v>
      </c>
      <c r="F56" s="143">
        <v>247</v>
      </c>
      <c r="G56" s="143" t="s">
        <v>273</v>
      </c>
      <c r="H56" s="155">
        <v>11000000</v>
      </c>
      <c r="I56" s="155">
        <v>11000000</v>
      </c>
      <c r="J56" s="155">
        <v>11000000</v>
      </c>
      <c r="K56" s="155"/>
    </row>
    <row r="57" spans="1:11" ht="22.5">
      <c r="A57" s="146" t="s">
        <v>303</v>
      </c>
      <c r="B57" s="147" t="s">
        <v>278</v>
      </c>
      <c r="C57" s="143">
        <v>26420</v>
      </c>
      <c r="D57" s="143" t="s">
        <v>273</v>
      </c>
      <c r="E57" s="143">
        <v>5</v>
      </c>
      <c r="F57" s="143" t="s">
        <v>273</v>
      </c>
      <c r="G57" s="143" t="s">
        <v>273</v>
      </c>
      <c r="H57" s="142">
        <f>H58+H62</f>
        <v>19929623.66</v>
      </c>
      <c r="I57" s="142">
        <f>I58+I62</f>
        <v>0</v>
      </c>
      <c r="J57" s="142">
        <f>J58+J62</f>
        <v>0</v>
      </c>
      <c r="K57" s="141">
        <f>K58+K62</f>
        <v>0</v>
      </c>
    </row>
    <row r="58" spans="1:11" ht="22.5">
      <c r="A58" s="146" t="s">
        <v>302</v>
      </c>
      <c r="B58" s="156" t="s">
        <v>295</v>
      </c>
      <c r="C58" s="143">
        <v>26421</v>
      </c>
      <c r="D58" s="143">
        <v>44</v>
      </c>
      <c r="E58" s="143">
        <v>5</v>
      </c>
      <c r="F58" s="143" t="s">
        <v>273</v>
      </c>
      <c r="G58" s="143" t="s">
        <v>273</v>
      </c>
      <c r="H58" s="142">
        <f>H59+H60+H61</f>
        <v>0</v>
      </c>
      <c r="I58" s="142">
        <f>I59+I60+I61</f>
        <v>0</v>
      </c>
      <c r="J58" s="142">
        <f>J59+J60+J61</f>
        <v>0</v>
      </c>
      <c r="K58" s="142">
        <f>K59+K60+K61</f>
        <v>0</v>
      </c>
    </row>
    <row r="59" spans="1:11" ht="22.5">
      <c r="A59" s="146"/>
      <c r="B59" s="145" t="s">
        <v>274</v>
      </c>
      <c r="C59" s="143" t="s">
        <v>301</v>
      </c>
      <c r="D59" s="143">
        <v>44</v>
      </c>
      <c r="E59" s="143">
        <v>5</v>
      </c>
      <c r="F59" s="143">
        <v>243</v>
      </c>
      <c r="G59" s="143" t="s">
        <v>273</v>
      </c>
      <c r="H59" s="155"/>
      <c r="I59" s="155"/>
      <c r="J59" s="155"/>
      <c r="K59" s="155"/>
    </row>
    <row r="60" spans="1:11" ht="11.25">
      <c r="A60" s="146"/>
      <c r="B60" s="145" t="s">
        <v>131</v>
      </c>
      <c r="C60" s="143" t="s">
        <v>301</v>
      </c>
      <c r="D60" s="143">
        <v>44</v>
      </c>
      <c r="E60" s="143">
        <v>5</v>
      </c>
      <c r="F60" s="143">
        <v>244</v>
      </c>
      <c r="G60" s="143" t="s">
        <v>273</v>
      </c>
      <c r="H60" s="155"/>
      <c r="I60" s="155"/>
      <c r="J60" s="155"/>
      <c r="K60" s="155"/>
    </row>
    <row r="61" spans="1:11" ht="11.25">
      <c r="A61" s="146"/>
      <c r="B61" s="145" t="s">
        <v>108</v>
      </c>
      <c r="C61" s="143" t="s">
        <v>301</v>
      </c>
      <c r="D61" s="143">
        <v>44</v>
      </c>
      <c r="E61" s="143">
        <v>5</v>
      </c>
      <c r="F61" s="143">
        <v>247</v>
      </c>
      <c r="G61" s="143" t="s">
        <v>273</v>
      </c>
      <c r="H61" s="155"/>
      <c r="I61" s="155"/>
      <c r="J61" s="155"/>
      <c r="K61" s="155"/>
    </row>
    <row r="62" spans="1:11" ht="11.25">
      <c r="A62" s="146" t="s">
        <v>300</v>
      </c>
      <c r="B62" s="156" t="s">
        <v>292</v>
      </c>
      <c r="C62" s="143">
        <v>26422</v>
      </c>
      <c r="D62" s="143">
        <v>223</v>
      </c>
      <c r="E62" s="143">
        <v>5</v>
      </c>
      <c r="F62" s="143" t="s">
        <v>273</v>
      </c>
      <c r="G62" s="143" t="s">
        <v>273</v>
      </c>
      <c r="H62" s="142">
        <f>H63+H64+H65</f>
        <v>19929623.66</v>
      </c>
      <c r="I62" s="142">
        <f>I63+I64+I65</f>
        <v>0</v>
      </c>
      <c r="J62" s="142">
        <f>J63+J64+J65</f>
        <v>0</v>
      </c>
      <c r="K62" s="142">
        <f>K63+K64+K65</f>
        <v>0</v>
      </c>
    </row>
    <row r="63" spans="1:11" ht="22.5">
      <c r="A63" s="146"/>
      <c r="B63" s="145" t="s">
        <v>274</v>
      </c>
      <c r="C63" s="143">
        <v>26422</v>
      </c>
      <c r="D63" s="143">
        <v>223</v>
      </c>
      <c r="E63" s="143">
        <v>5</v>
      </c>
      <c r="F63" s="143">
        <v>243</v>
      </c>
      <c r="G63" s="143" t="s">
        <v>273</v>
      </c>
      <c r="H63" s="155">
        <v>135849.16</v>
      </c>
      <c r="I63" s="155"/>
      <c r="J63" s="155"/>
      <c r="K63" s="155"/>
    </row>
    <row r="64" spans="1:11" ht="11.25">
      <c r="A64" s="146"/>
      <c r="B64" s="145" t="s">
        <v>131</v>
      </c>
      <c r="C64" s="143">
        <v>26422</v>
      </c>
      <c r="D64" s="143">
        <v>223</v>
      </c>
      <c r="E64" s="143">
        <v>5</v>
      </c>
      <c r="F64" s="143">
        <v>244</v>
      </c>
      <c r="G64" s="143" t="s">
        <v>273</v>
      </c>
      <c r="H64" s="155">
        <v>19793774.5</v>
      </c>
      <c r="I64" s="155"/>
      <c r="J64" s="155"/>
      <c r="K64" s="155"/>
    </row>
    <row r="65" spans="1:11" ht="11.25">
      <c r="A65" s="146"/>
      <c r="B65" s="145" t="s">
        <v>108</v>
      </c>
      <c r="C65" s="143">
        <v>26422</v>
      </c>
      <c r="D65" s="143">
        <v>223</v>
      </c>
      <c r="E65" s="143">
        <v>5</v>
      </c>
      <c r="F65" s="143">
        <v>247</v>
      </c>
      <c r="G65" s="143" t="s">
        <v>273</v>
      </c>
      <c r="H65" s="155"/>
      <c r="I65" s="155"/>
      <c r="J65" s="155"/>
      <c r="K65" s="155"/>
    </row>
    <row r="66" spans="1:11" ht="22.5">
      <c r="A66" s="146" t="s">
        <v>299</v>
      </c>
      <c r="B66" s="147" t="s">
        <v>286</v>
      </c>
      <c r="C66" s="143">
        <v>26430</v>
      </c>
      <c r="D66" s="143" t="s">
        <v>273</v>
      </c>
      <c r="E66" s="143">
        <v>6</v>
      </c>
      <c r="F66" s="143" t="s">
        <v>273</v>
      </c>
      <c r="G66" s="143" t="s">
        <v>273</v>
      </c>
      <c r="H66" s="142">
        <f aca="true" t="shared" si="0" ref="H66:K67">H67</f>
        <v>0</v>
      </c>
      <c r="I66" s="142">
        <f t="shared" si="0"/>
        <v>0</v>
      </c>
      <c r="J66" s="142">
        <f t="shared" si="0"/>
        <v>0</v>
      </c>
      <c r="K66" s="141">
        <f t="shared" si="0"/>
        <v>0</v>
      </c>
    </row>
    <row r="67" spans="1:11" ht="22.5">
      <c r="A67" s="146"/>
      <c r="B67" s="156" t="s">
        <v>295</v>
      </c>
      <c r="C67" s="143" t="s">
        <v>298</v>
      </c>
      <c r="D67" s="143">
        <v>44</v>
      </c>
      <c r="E67" s="143">
        <v>6</v>
      </c>
      <c r="F67" s="143" t="s">
        <v>273</v>
      </c>
      <c r="G67" s="143" t="s">
        <v>273</v>
      </c>
      <c r="H67" s="142">
        <f t="shared" si="0"/>
        <v>0</v>
      </c>
      <c r="I67" s="142">
        <f t="shared" si="0"/>
        <v>0</v>
      </c>
      <c r="J67" s="142">
        <f t="shared" si="0"/>
        <v>0</v>
      </c>
      <c r="K67" s="141">
        <f t="shared" si="0"/>
        <v>0</v>
      </c>
    </row>
    <row r="68" spans="1:11" ht="22.5">
      <c r="A68" s="146"/>
      <c r="B68" s="145" t="s">
        <v>105</v>
      </c>
      <c r="C68" s="143" t="s">
        <v>298</v>
      </c>
      <c r="D68" s="143">
        <v>44</v>
      </c>
      <c r="E68" s="143">
        <v>6</v>
      </c>
      <c r="F68" s="143">
        <v>407</v>
      </c>
      <c r="G68" s="143" t="s">
        <v>273</v>
      </c>
      <c r="H68" s="155"/>
      <c r="I68" s="155"/>
      <c r="J68" s="155"/>
      <c r="K68" s="155"/>
    </row>
    <row r="69" spans="1:11" ht="11.25">
      <c r="A69" s="146" t="s">
        <v>297</v>
      </c>
      <c r="B69" s="147" t="s">
        <v>276</v>
      </c>
      <c r="C69" s="143">
        <v>26450</v>
      </c>
      <c r="D69" s="143" t="s">
        <v>273</v>
      </c>
      <c r="E69" s="143">
        <v>2</v>
      </c>
      <c r="F69" s="143" t="s">
        <v>273</v>
      </c>
      <c r="G69" s="143" t="s">
        <v>273</v>
      </c>
      <c r="H69" s="142">
        <f>H70+H76</f>
        <v>11767098.8</v>
      </c>
      <c r="I69" s="142">
        <f>I70+I76</f>
        <v>8652558</v>
      </c>
      <c r="J69" s="142">
        <f>J70+J76</f>
        <v>8652558</v>
      </c>
      <c r="K69" s="141">
        <f>K70+K76</f>
        <v>0</v>
      </c>
    </row>
    <row r="70" spans="1:11" ht="22.5">
      <c r="A70" s="146" t="s">
        <v>296</v>
      </c>
      <c r="B70" s="156" t="s">
        <v>295</v>
      </c>
      <c r="C70" s="143">
        <v>26451</v>
      </c>
      <c r="D70" s="143">
        <v>44</v>
      </c>
      <c r="E70" s="143">
        <v>2</v>
      </c>
      <c r="F70" s="143" t="s">
        <v>273</v>
      </c>
      <c r="G70" s="143" t="s">
        <v>273</v>
      </c>
      <c r="H70" s="142">
        <f>H71+H72+H73+H74+H75</f>
        <v>0</v>
      </c>
      <c r="I70" s="142">
        <f>I71+I72+I73+I74+I75</f>
        <v>0</v>
      </c>
      <c r="J70" s="142">
        <f>J71+J72+J73+J74+J75</f>
        <v>0</v>
      </c>
      <c r="K70" s="142">
        <f>K71+K72+K73+K74+K75</f>
        <v>0</v>
      </c>
    </row>
    <row r="71" spans="1:11" ht="22.5">
      <c r="A71" s="146"/>
      <c r="B71" s="145" t="s">
        <v>275</v>
      </c>
      <c r="C71" s="143" t="s">
        <v>294</v>
      </c>
      <c r="D71" s="143">
        <v>44</v>
      </c>
      <c r="E71" s="143">
        <v>2</v>
      </c>
      <c r="F71" s="143">
        <v>119</v>
      </c>
      <c r="G71" s="143" t="s">
        <v>273</v>
      </c>
      <c r="H71" s="155"/>
      <c r="I71" s="155"/>
      <c r="J71" s="155"/>
      <c r="K71" s="155"/>
    </row>
    <row r="72" spans="1:11" ht="22.5">
      <c r="A72" s="146"/>
      <c r="B72" s="145" t="s">
        <v>274</v>
      </c>
      <c r="C72" s="143" t="s">
        <v>294</v>
      </c>
      <c r="D72" s="143">
        <v>44</v>
      </c>
      <c r="E72" s="143">
        <v>2</v>
      </c>
      <c r="F72" s="143">
        <v>243</v>
      </c>
      <c r="G72" s="143" t="s">
        <v>273</v>
      </c>
      <c r="H72" s="155"/>
      <c r="I72" s="155"/>
      <c r="J72" s="155"/>
      <c r="K72" s="155"/>
    </row>
    <row r="73" spans="1:11" ht="11.25">
      <c r="A73" s="146"/>
      <c r="B73" s="145" t="s">
        <v>131</v>
      </c>
      <c r="C73" s="143" t="s">
        <v>294</v>
      </c>
      <c r="D73" s="143">
        <v>44</v>
      </c>
      <c r="E73" s="143">
        <v>2</v>
      </c>
      <c r="F73" s="143">
        <v>244</v>
      </c>
      <c r="G73" s="143" t="s">
        <v>273</v>
      </c>
      <c r="H73" s="155"/>
      <c r="I73" s="155"/>
      <c r="J73" s="155"/>
      <c r="K73" s="155"/>
    </row>
    <row r="74" spans="1:11" ht="11.25">
      <c r="A74" s="146"/>
      <c r="B74" s="145" t="s">
        <v>108</v>
      </c>
      <c r="C74" s="143" t="s">
        <v>294</v>
      </c>
      <c r="D74" s="143">
        <v>44</v>
      </c>
      <c r="E74" s="143">
        <v>2</v>
      </c>
      <c r="F74" s="143">
        <v>247</v>
      </c>
      <c r="G74" s="143" t="s">
        <v>273</v>
      </c>
      <c r="H74" s="155"/>
      <c r="I74" s="155"/>
      <c r="J74" s="155"/>
      <c r="K74" s="155"/>
    </row>
    <row r="75" spans="1:11" ht="22.5">
      <c r="A75" s="146"/>
      <c r="B75" s="145" t="s">
        <v>105</v>
      </c>
      <c r="C75" s="143" t="s">
        <v>294</v>
      </c>
      <c r="D75" s="143">
        <v>44</v>
      </c>
      <c r="E75" s="143">
        <v>2</v>
      </c>
      <c r="F75" s="143">
        <v>407</v>
      </c>
      <c r="G75" s="143" t="s">
        <v>273</v>
      </c>
      <c r="H75" s="155"/>
      <c r="I75" s="155"/>
      <c r="J75" s="155"/>
      <c r="K75" s="155"/>
    </row>
    <row r="76" spans="1:11" ht="11.25">
      <c r="A76" s="146" t="s">
        <v>293</v>
      </c>
      <c r="B76" s="156" t="s">
        <v>292</v>
      </c>
      <c r="C76" s="143">
        <v>26452</v>
      </c>
      <c r="D76" s="143">
        <v>223</v>
      </c>
      <c r="E76" s="143">
        <v>2</v>
      </c>
      <c r="F76" s="143" t="s">
        <v>273</v>
      </c>
      <c r="G76" s="143" t="s">
        <v>273</v>
      </c>
      <c r="H76" s="142">
        <f>H77+H78+H79+H80+H81</f>
        <v>11767098.8</v>
      </c>
      <c r="I76" s="142">
        <f>I77+I78+I79+I80+I81</f>
        <v>8652558</v>
      </c>
      <c r="J76" s="142">
        <f>J77+J78+J79+J80+J81</f>
        <v>8652558</v>
      </c>
      <c r="K76" s="142">
        <f>K77+K78+K79+K80+K81</f>
        <v>0</v>
      </c>
    </row>
    <row r="77" spans="1:11" ht="22.5">
      <c r="A77" s="146"/>
      <c r="B77" s="145" t="s">
        <v>275</v>
      </c>
      <c r="C77" s="143">
        <v>26452</v>
      </c>
      <c r="D77" s="143">
        <v>223</v>
      </c>
      <c r="E77" s="143">
        <v>2</v>
      </c>
      <c r="F77" s="143">
        <v>119</v>
      </c>
      <c r="G77" s="143" t="s">
        <v>273</v>
      </c>
      <c r="H77" s="155"/>
      <c r="I77" s="155"/>
      <c r="J77" s="155"/>
      <c r="K77" s="155"/>
    </row>
    <row r="78" spans="1:11" ht="22.5">
      <c r="A78" s="146"/>
      <c r="B78" s="145" t="s">
        <v>274</v>
      </c>
      <c r="C78" s="143">
        <v>26452</v>
      </c>
      <c r="D78" s="143">
        <v>223</v>
      </c>
      <c r="E78" s="143">
        <v>2</v>
      </c>
      <c r="F78" s="143">
        <v>243</v>
      </c>
      <c r="G78" s="143" t="s">
        <v>273</v>
      </c>
      <c r="H78" s="155">
        <v>114150.84</v>
      </c>
      <c r="I78" s="155">
        <v>114150.84</v>
      </c>
      <c r="J78" s="155">
        <v>114150.84</v>
      </c>
      <c r="K78" s="155"/>
    </row>
    <row r="79" spans="1:11" ht="11.25">
      <c r="A79" s="146"/>
      <c r="B79" s="145" t="s">
        <v>131</v>
      </c>
      <c r="C79" s="143">
        <v>26452</v>
      </c>
      <c r="D79" s="143">
        <v>223</v>
      </c>
      <c r="E79" s="143">
        <v>2</v>
      </c>
      <c r="F79" s="143">
        <v>244</v>
      </c>
      <c r="G79" s="143" t="s">
        <v>273</v>
      </c>
      <c r="H79" s="155">
        <v>9647000</v>
      </c>
      <c r="I79" s="155">
        <v>7538407.16</v>
      </c>
      <c r="J79" s="155">
        <v>7538407.16</v>
      </c>
      <c r="K79" s="155"/>
    </row>
    <row r="80" spans="1:11" ht="11.25">
      <c r="A80" s="146"/>
      <c r="B80" s="145" t="s">
        <v>108</v>
      </c>
      <c r="C80" s="143">
        <v>26452</v>
      </c>
      <c r="D80" s="143">
        <v>223</v>
      </c>
      <c r="E80" s="143">
        <v>2</v>
      </c>
      <c r="F80" s="143">
        <v>247</v>
      </c>
      <c r="G80" s="143" t="s">
        <v>273</v>
      </c>
      <c r="H80" s="155">
        <v>2005947.96</v>
      </c>
      <c r="I80" s="155">
        <v>1000000</v>
      </c>
      <c r="J80" s="155">
        <v>1000000</v>
      </c>
      <c r="K80" s="155"/>
    </row>
    <row r="81" spans="1:11" ht="22.5">
      <c r="A81" s="146"/>
      <c r="B81" s="145" t="s">
        <v>105</v>
      </c>
      <c r="C81" s="143">
        <v>26452</v>
      </c>
      <c r="D81" s="143">
        <v>223</v>
      </c>
      <c r="E81" s="143">
        <v>2</v>
      </c>
      <c r="F81" s="143">
        <v>407</v>
      </c>
      <c r="G81" s="143" t="s">
        <v>273</v>
      </c>
      <c r="H81" s="155"/>
      <c r="I81" s="155"/>
      <c r="J81" s="155"/>
      <c r="K81" s="155"/>
    </row>
    <row r="82" spans="1:11" ht="32.25">
      <c r="A82" s="154" t="s">
        <v>291</v>
      </c>
      <c r="B82" s="153" t="s">
        <v>290</v>
      </c>
      <c r="C82" s="152">
        <v>26500</v>
      </c>
      <c r="D82" s="151">
        <v>44</v>
      </c>
      <c r="E82" s="151" t="s">
        <v>273</v>
      </c>
      <c r="F82" s="151" t="s">
        <v>273</v>
      </c>
      <c r="G82" s="151" t="s">
        <v>273</v>
      </c>
      <c r="H82" s="150">
        <f>H84+H89+H93+H95</f>
        <v>0</v>
      </c>
      <c r="I82" s="150">
        <f>I84+I89+I93+I95</f>
        <v>0</v>
      </c>
      <c r="J82" s="150">
        <f>J84+J89+J93+J95</f>
        <v>0</v>
      </c>
      <c r="K82" s="149">
        <f>K84+K89+K93+K95</f>
        <v>0</v>
      </c>
    </row>
    <row r="83" spans="1:11" ht="11.25">
      <c r="A83" s="146"/>
      <c r="B83" s="147" t="s">
        <v>282</v>
      </c>
      <c r="C83" s="144">
        <v>26510</v>
      </c>
      <c r="D83" s="143">
        <v>44</v>
      </c>
      <c r="E83" s="143" t="s">
        <v>273</v>
      </c>
      <c r="F83" s="143" t="s">
        <v>273</v>
      </c>
      <c r="G83" s="143" t="s">
        <v>273</v>
      </c>
      <c r="H83" s="143" t="s">
        <v>273</v>
      </c>
      <c r="I83" s="143" t="s">
        <v>273</v>
      </c>
      <c r="J83" s="143" t="s">
        <v>273</v>
      </c>
      <c r="K83" s="148" t="s">
        <v>273</v>
      </c>
    </row>
    <row r="84" spans="1:11" ht="33.75">
      <c r="A84" s="146" t="s">
        <v>289</v>
      </c>
      <c r="B84" s="147" t="s">
        <v>280</v>
      </c>
      <c r="C84" s="144">
        <v>26511</v>
      </c>
      <c r="D84" s="143">
        <v>44</v>
      </c>
      <c r="E84" s="143">
        <v>4</v>
      </c>
      <c r="F84" s="143" t="s">
        <v>273</v>
      </c>
      <c r="G84" s="143" t="s">
        <v>273</v>
      </c>
      <c r="H84" s="142">
        <f>H85+H86+H87+H88</f>
        <v>0</v>
      </c>
      <c r="I84" s="142">
        <f>I85+I86+I87+I88</f>
        <v>0</v>
      </c>
      <c r="J84" s="142">
        <f>J85+J86+J87+J88</f>
        <v>0</v>
      </c>
      <c r="K84" s="141">
        <f>K85+K86+K87+K88</f>
        <v>0</v>
      </c>
    </row>
    <row r="85" spans="1:11" ht="22.5">
      <c r="A85" s="146"/>
      <c r="B85" s="145" t="s">
        <v>275</v>
      </c>
      <c r="C85" s="144">
        <v>26511</v>
      </c>
      <c r="D85" s="143">
        <v>44</v>
      </c>
      <c r="E85" s="143">
        <v>4</v>
      </c>
      <c r="F85" s="143">
        <v>119</v>
      </c>
      <c r="G85" s="143" t="s">
        <v>273</v>
      </c>
      <c r="H85" s="142">
        <f aca="true" t="shared" si="1" ref="H85:K88">H48</f>
        <v>0</v>
      </c>
      <c r="I85" s="142">
        <f t="shared" si="1"/>
        <v>0</v>
      </c>
      <c r="J85" s="142">
        <f t="shared" si="1"/>
        <v>0</v>
      </c>
      <c r="K85" s="141">
        <f t="shared" si="1"/>
        <v>0</v>
      </c>
    </row>
    <row r="86" spans="1:11" ht="22.5">
      <c r="A86" s="146"/>
      <c r="B86" s="145" t="s">
        <v>274</v>
      </c>
      <c r="C86" s="144">
        <v>26511</v>
      </c>
      <c r="D86" s="143">
        <v>44</v>
      </c>
      <c r="E86" s="143">
        <v>4</v>
      </c>
      <c r="F86" s="143">
        <v>243</v>
      </c>
      <c r="G86" s="143" t="s">
        <v>273</v>
      </c>
      <c r="H86" s="142">
        <f t="shared" si="1"/>
        <v>0</v>
      </c>
      <c r="I86" s="142">
        <f t="shared" si="1"/>
        <v>0</v>
      </c>
      <c r="J86" s="142">
        <f t="shared" si="1"/>
        <v>0</v>
      </c>
      <c r="K86" s="141">
        <f t="shared" si="1"/>
        <v>0</v>
      </c>
    </row>
    <row r="87" spans="1:11" ht="11.25">
      <c r="A87" s="146"/>
      <c r="B87" s="145" t="s">
        <v>131</v>
      </c>
      <c r="C87" s="144">
        <v>26511</v>
      </c>
      <c r="D87" s="143">
        <v>44</v>
      </c>
      <c r="E87" s="143">
        <v>4</v>
      </c>
      <c r="F87" s="143">
        <v>244</v>
      </c>
      <c r="G87" s="143" t="s">
        <v>273</v>
      </c>
      <c r="H87" s="142">
        <f t="shared" si="1"/>
        <v>0</v>
      </c>
      <c r="I87" s="142">
        <f t="shared" si="1"/>
        <v>0</v>
      </c>
      <c r="J87" s="142">
        <f t="shared" si="1"/>
        <v>0</v>
      </c>
      <c r="K87" s="141">
        <f t="shared" si="1"/>
        <v>0</v>
      </c>
    </row>
    <row r="88" spans="1:11" ht="11.25">
      <c r="A88" s="146"/>
      <c r="B88" s="145" t="s">
        <v>108</v>
      </c>
      <c r="C88" s="144">
        <v>26511</v>
      </c>
      <c r="D88" s="143">
        <v>44</v>
      </c>
      <c r="E88" s="143">
        <v>4</v>
      </c>
      <c r="F88" s="143">
        <v>247</v>
      </c>
      <c r="G88" s="143" t="s">
        <v>273</v>
      </c>
      <c r="H88" s="142">
        <f t="shared" si="1"/>
        <v>0</v>
      </c>
      <c r="I88" s="142">
        <f t="shared" si="1"/>
        <v>0</v>
      </c>
      <c r="J88" s="142">
        <f t="shared" si="1"/>
        <v>0</v>
      </c>
      <c r="K88" s="141">
        <f t="shared" si="1"/>
        <v>0</v>
      </c>
    </row>
    <row r="89" spans="1:11" ht="22.5">
      <c r="A89" s="146" t="s">
        <v>288</v>
      </c>
      <c r="B89" s="147" t="s">
        <v>278</v>
      </c>
      <c r="C89" s="144">
        <v>26512</v>
      </c>
      <c r="D89" s="143">
        <v>44</v>
      </c>
      <c r="E89" s="143">
        <v>5</v>
      </c>
      <c r="F89" s="143" t="s">
        <v>273</v>
      </c>
      <c r="G89" s="143" t="s">
        <v>273</v>
      </c>
      <c r="H89" s="142">
        <f>H90+H91+H92</f>
        <v>0</v>
      </c>
      <c r="I89" s="142">
        <f>I90+I91+I92</f>
        <v>0</v>
      </c>
      <c r="J89" s="142">
        <f>J90+J91+J92</f>
        <v>0</v>
      </c>
      <c r="K89" s="141">
        <f>K90+K91+K92</f>
        <v>0</v>
      </c>
    </row>
    <row r="90" spans="1:11" ht="22.5">
      <c r="A90" s="146"/>
      <c r="B90" s="145" t="s">
        <v>274</v>
      </c>
      <c r="C90" s="144">
        <v>26512</v>
      </c>
      <c r="D90" s="143">
        <v>44</v>
      </c>
      <c r="E90" s="143">
        <v>5</v>
      </c>
      <c r="F90" s="143">
        <v>243</v>
      </c>
      <c r="G90" s="143" t="s">
        <v>273</v>
      </c>
      <c r="H90" s="142">
        <f aca="true" t="shared" si="2" ref="H90:K92">H59</f>
        <v>0</v>
      </c>
      <c r="I90" s="142">
        <f t="shared" si="2"/>
        <v>0</v>
      </c>
      <c r="J90" s="142">
        <f t="shared" si="2"/>
        <v>0</v>
      </c>
      <c r="K90" s="141">
        <f t="shared" si="2"/>
        <v>0</v>
      </c>
    </row>
    <row r="91" spans="1:11" ht="11.25">
      <c r="A91" s="146"/>
      <c r="B91" s="145" t="s">
        <v>131</v>
      </c>
      <c r="C91" s="144">
        <v>26512</v>
      </c>
      <c r="D91" s="143">
        <v>44</v>
      </c>
      <c r="E91" s="143">
        <v>5</v>
      </c>
      <c r="F91" s="143">
        <v>244</v>
      </c>
      <c r="G91" s="143" t="s">
        <v>273</v>
      </c>
      <c r="H91" s="142">
        <f t="shared" si="2"/>
        <v>0</v>
      </c>
      <c r="I91" s="142">
        <f t="shared" si="2"/>
        <v>0</v>
      </c>
      <c r="J91" s="142">
        <f t="shared" si="2"/>
        <v>0</v>
      </c>
      <c r="K91" s="141">
        <f t="shared" si="2"/>
        <v>0</v>
      </c>
    </row>
    <row r="92" spans="1:11" ht="11.25">
      <c r="A92" s="146"/>
      <c r="B92" s="145" t="s">
        <v>108</v>
      </c>
      <c r="C92" s="144">
        <v>26512</v>
      </c>
      <c r="D92" s="143">
        <v>44</v>
      </c>
      <c r="E92" s="143">
        <v>5</v>
      </c>
      <c r="F92" s="143">
        <v>247</v>
      </c>
      <c r="G92" s="143" t="s">
        <v>273</v>
      </c>
      <c r="H92" s="142">
        <f t="shared" si="2"/>
        <v>0</v>
      </c>
      <c r="I92" s="142">
        <f t="shared" si="2"/>
        <v>0</v>
      </c>
      <c r="J92" s="142">
        <f t="shared" si="2"/>
        <v>0</v>
      </c>
      <c r="K92" s="141">
        <f t="shared" si="2"/>
        <v>0</v>
      </c>
    </row>
    <row r="93" spans="1:11" ht="22.5">
      <c r="A93" s="146" t="s">
        <v>287</v>
      </c>
      <c r="B93" s="147" t="s">
        <v>286</v>
      </c>
      <c r="C93" s="144">
        <v>26513</v>
      </c>
      <c r="D93" s="143">
        <v>44</v>
      </c>
      <c r="E93" s="143">
        <v>6</v>
      </c>
      <c r="F93" s="143" t="s">
        <v>273</v>
      </c>
      <c r="G93" s="143" t="s">
        <v>273</v>
      </c>
      <c r="H93" s="142">
        <f>H94</f>
        <v>0</v>
      </c>
      <c r="I93" s="142">
        <f>I94</f>
        <v>0</v>
      </c>
      <c r="J93" s="142">
        <f>J94</f>
        <v>0</v>
      </c>
      <c r="K93" s="141">
        <f>K94</f>
        <v>0</v>
      </c>
    </row>
    <row r="94" spans="1:11" ht="22.5">
      <c r="A94" s="146"/>
      <c r="B94" s="145" t="s">
        <v>105</v>
      </c>
      <c r="C94" s="144">
        <v>26513</v>
      </c>
      <c r="D94" s="143">
        <v>44</v>
      </c>
      <c r="E94" s="143">
        <v>6</v>
      </c>
      <c r="F94" s="143">
        <v>407</v>
      </c>
      <c r="G94" s="143" t="s">
        <v>273</v>
      </c>
      <c r="H94" s="142">
        <f>H68</f>
        <v>0</v>
      </c>
      <c r="I94" s="142">
        <f>I68</f>
        <v>0</v>
      </c>
      <c r="J94" s="142">
        <f>J68</f>
        <v>0</v>
      </c>
      <c r="K94" s="141">
        <f>K68</f>
        <v>0</v>
      </c>
    </row>
    <row r="95" spans="1:11" ht="11.25">
      <c r="A95" s="146" t="s">
        <v>285</v>
      </c>
      <c r="B95" s="147" t="s">
        <v>276</v>
      </c>
      <c r="C95" s="144">
        <v>26514</v>
      </c>
      <c r="D95" s="143">
        <v>44</v>
      </c>
      <c r="E95" s="143">
        <v>2</v>
      </c>
      <c r="F95" s="143" t="s">
        <v>273</v>
      </c>
      <c r="G95" s="143" t="s">
        <v>273</v>
      </c>
      <c r="H95" s="142">
        <f>H96+H97+H98+H99+H100</f>
        <v>0</v>
      </c>
      <c r="I95" s="142">
        <f>I96+I97+I98+I99+I100</f>
        <v>0</v>
      </c>
      <c r="J95" s="142">
        <f>J96+J97+J98+J99+J100</f>
        <v>0</v>
      </c>
      <c r="K95" s="141">
        <f>K96+K97+K98+K99+K100</f>
        <v>0</v>
      </c>
    </row>
    <row r="96" spans="1:11" ht="22.5">
      <c r="A96" s="146"/>
      <c r="B96" s="145" t="s">
        <v>275</v>
      </c>
      <c r="C96" s="144">
        <v>26514</v>
      </c>
      <c r="D96" s="143">
        <v>44</v>
      </c>
      <c r="E96" s="143">
        <v>2</v>
      </c>
      <c r="F96" s="143">
        <v>119</v>
      </c>
      <c r="G96" s="143" t="s">
        <v>273</v>
      </c>
      <c r="H96" s="142">
        <f aca="true" t="shared" si="3" ref="H96:K100">H71</f>
        <v>0</v>
      </c>
      <c r="I96" s="142">
        <f t="shared" si="3"/>
        <v>0</v>
      </c>
      <c r="J96" s="142">
        <f t="shared" si="3"/>
        <v>0</v>
      </c>
      <c r="K96" s="141">
        <f t="shared" si="3"/>
        <v>0</v>
      </c>
    </row>
    <row r="97" spans="1:11" ht="22.5">
      <c r="A97" s="146"/>
      <c r="B97" s="145" t="s">
        <v>274</v>
      </c>
      <c r="C97" s="144">
        <v>26514</v>
      </c>
      <c r="D97" s="143">
        <v>44</v>
      </c>
      <c r="E97" s="143">
        <v>2</v>
      </c>
      <c r="F97" s="143">
        <v>243</v>
      </c>
      <c r="G97" s="143" t="s">
        <v>273</v>
      </c>
      <c r="H97" s="142">
        <f t="shared" si="3"/>
        <v>0</v>
      </c>
      <c r="I97" s="142">
        <f t="shared" si="3"/>
        <v>0</v>
      </c>
      <c r="J97" s="142">
        <f t="shared" si="3"/>
        <v>0</v>
      </c>
      <c r="K97" s="141">
        <f t="shared" si="3"/>
        <v>0</v>
      </c>
    </row>
    <row r="98" spans="1:11" ht="11.25">
      <c r="A98" s="146"/>
      <c r="B98" s="145" t="s">
        <v>131</v>
      </c>
      <c r="C98" s="144">
        <v>26514</v>
      </c>
      <c r="D98" s="143">
        <v>44</v>
      </c>
      <c r="E98" s="143">
        <v>2</v>
      </c>
      <c r="F98" s="143">
        <v>244</v>
      </c>
      <c r="G98" s="143" t="s">
        <v>273</v>
      </c>
      <c r="H98" s="142">
        <f t="shared" si="3"/>
        <v>0</v>
      </c>
      <c r="I98" s="142">
        <f t="shared" si="3"/>
        <v>0</v>
      </c>
      <c r="J98" s="142">
        <f t="shared" si="3"/>
        <v>0</v>
      </c>
      <c r="K98" s="141">
        <f t="shared" si="3"/>
        <v>0</v>
      </c>
    </row>
    <row r="99" spans="1:11" ht="11.25">
      <c r="A99" s="146"/>
      <c r="B99" s="145" t="s">
        <v>108</v>
      </c>
      <c r="C99" s="144">
        <v>26514</v>
      </c>
      <c r="D99" s="143">
        <v>44</v>
      </c>
      <c r="E99" s="143">
        <v>2</v>
      </c>
      <c r="F99" s="143">
        <v>247</v>
      </c>
      <c r="G99" s="143" t="s">
        <v>273</v>
      </c>
      <c r="H99" s="142">
        <f t="shared" si="3"/>
        <v>0</v>
      </c>
      <c r="I99" s="142">
        <f t="shared" si="3"/>
        <v>0</v>
      </c>
      <c r="J99" s="142">
        <f t="shared" si="3"/>
        <v>0</v>
      </c>
      <c r="K99" s="141">
        <f t="shared" si="3"/>
        <v>0</v>
      </c>
    </row>
    <row r="100" spans="1:11" ht="22.5">
      <c r="A100" s="146"/>
      <c r="B100" s="145" t="s">
        <v>105</v>
      </c>
      <c r="C100" s="144">
        <v>26514</v>
      </c>
      <c r="D100" s="143">
        <v>44</v>
      </c>
      <c r="E100" s="143">
        <v>2</v>
      </c>
      <c r="F100" s="143">
        <v>407</v>
      </c>
      <c r="G100" s="143" t="s">
        <v>273</v>
      </c>
      <c r="H100" s="142">
        <f t="shared" si="3"/>
        <v>0</v>
      </c>
      <c r="I100" s="142">
        <f t="shared" si="3"/>
        <v>0</v>
      </c>
      <c r="J100" s="142">
        <f t="shared" si="3"/>
        <v>0</v>
      </c>
      <c r="K100" s="141">
        <f t="shared" si="3"/>
        <v>0</v>
      </c>
    </row>
    <row r="101" spans="1:11" ht="32.25">
      <c r="A101" s="154" t="s">
        <v>284</v>
      </c>
      <c r="B101" s="153" t="s">
        <v>283</v>
      </c>
      <c r="C101" s="152">
        <v>26600</v>
      </c>
      <c r="D101" s="152">
        <v>223</v>
      </c>
      <c r="E101" s="151" t="s">
        <v>273</v>
      </c>
      <c r="F101" s="151" t="s">
        <v>273</v>
      </c>
      <c r="G101" s="151" t="s">
        <v>273</v>
      </c>
      <c r="H101" s="150">
        <f>H103+H108+H112</f>
        <v>161478173.91000003</v>
      </c>
      <c r="I101" s="150">
        <f>I103+I108+I112</f>
        <v>137512686.42000002</v>
      </c>
      <c r="J101" s="150">
        <f>J103+J108+J112</f>
        <v>137512686.42000002</v>
      </c>
      <c r="K101" s="149">
        <f>K103+K108+K112</f>
        <v>0</v>
      </c>
    </row>
    <row r="102" spans="1:11" ht="11.25">
      <c r="A102" s="146"/>
      <c r="B102" s="147" t="s">
        <v>282</v>
      </c>
      <c r="C102" s="144">
        <v>26610</v>
      </c>
      <c r="D102" s="144">
        <v>223</v>
      </c>
      <c r="E102" s="143" t="s">
        <v>273</v>
      </c>
      <c r="F102" s="143" t="s">
        <v>273</v>
      </c>
      <c r="G102" s="143" t="s">
        <v>273</v>
      </c>
      <c r="H102" s="143" t="s">
        <v>273</v>
      </c>
      <c r="I102" s="143" t="s">
        <v>273</v>
      </c>
      <c r="J102" s="143" t="s">
        <v>273</v>
      </c>
      <c r="K102" s="148" t="s">
        <v>273</v>
      </c>
    </row>
    <row r="103" spans="1:11" ht="33.75">
      <c r="A103" s="146" t="s">
        <v>281</v>
      </c>
      <c r="B103" s="147" t="s">
        <v>280</v>
      </c>
      <c r="C103" s="144">
        <v>26611</v>
      </c>
      <c r="D103" s="143">
        <v>223</v>
      </c>
      <c r="E103" s="143">
        <v>4</v>
      </c>
      <c r="F103" s="143" t="s">
        <v>273</v>
      </c>
      <c r="G103" s="143" t="s">
        <v>273</v>
      </c>
      <c r="H103" s="142">
        <f>H104+H105+H106+H107</f>
        <v>129781451.45</v>
      </c>
      <c r="I103" s="142">
        <f>I104+I105+I106+I107</f>
        <v>128860128.42</v>
      </c>
      <c r="J103" s="142">
        <f>J104+J105+J106+J107</f>
        <v>128860128.42</v>
      </c>
      <c r="K103" s="141">
        <f>K104+K105+K106+K107</f>
        <v>0</v>
      </c>
    </row>
    <row r="104" spans="1:11" ht="22.5">
      <c r="A104" s="146"/>
      <c r="B104" s="145" t="s">
        <v>275</v>
      </c>
      <c r="C104" s="144">
        <v>26611</v>
      </c>
      <c r="D104" s="144">
        <v>223</v>
      </c>
      <c r="E104" s="143">
        <v>4</v>
      </c>
      <c r="F104" s="143">
        <v>119</v>
      </c>
      <c r="G104" s="143" t="s">
        <v>273</v>
      </c>
      <c r="H104" s="142">
        <f aca="true" t="shared" si="4" ref="H104:K107">H53</f>
        <v>0</v>
      </c>
      <c r="I104" s="142">
        <f t="shared" si="4"/>
        <v>0</v>
      </c>
      <c r="J104" s="142">
        <f t="shared" si="4"/>
        <v>0</v>
      </c>
      <c r="K104" s="141">
        <f t="shared" si="4"/>
        <v>0</v>
      </c>
    </row>
    <row r="105" spans="1:11" ht="22.5">
      <c r="A105" s="146"/>
      <c r="B105" s="145" t="s">
        <v>274</v>
      </c>
      <c r="C105" s="144">
        <v>26611</v>
      </c>
      <c r="D105" s="143">
        <v>223</v>
      </c>
      <c r="E105" s="143">
        <v>4</v>
      </c>
      <c r="F105" s="143">
        <v>243</v>
      </c>
      <c r="G105" s="143" t="s">
        <v>273</v>
      </c>
      <c r="H105" s="142">
        <f t="shared" si="4"/>
        <v>0</v>
      </c>
      <c r="I105" s="142">
        <f t="shared" si="4"/>
        <v>0</v>
      </c>
      <c r="J105" s="142">
        <f t="shared" si="4"/>
        <v>0</v>
      </c>
      <c r="K105" s="142">
        <f t="shared" si="4"/>
        <v>0</v>
      </c>
    </row>
    <row r="106" spans="1:11" ht="11.25">
      <c r="A106" s="146"/>
      <c r="B106" s="145" t="s">
        <v>131</v>
      </c>
      <c r="C106" s="144">
        <v>26611</v>
      </c>
      <c r="D106" s="143">
        <v>223</v>
      </c>
      <c r="E106" s="143">
        <v>4</v>
      </c>
      <c r="F106" s="143">
        <v>244</v>
      </c>
      <c r="G106" s="143" t="s">
        <v>273</v>
      </c>
      <c r="H106" s="142">
        <f t="shared" si="4"/>
        <v>118781451.45</v>
      </c>
      <c r="I106" s="142">
        <f t="shared" si="4"/>
        <v>117860128.42</v>
      </c>
      <c r="J106" s="142">
        <f t="shared" si="4"/>
        <v>117860128.42</v>
      </c>
      <c r="K106" s="141">
        <f t="shared" si="4"/>
        <v>0</v>
      </c>
    </row>
    <row r="107" spans="1:11" ht="11.25">
      <c r="A107" s="146"/>
      <c r="B107" s="145" t="s">
        <v>108</v>
      </c>
      <c r="C107" s="144">
        <v>26611</v>
      </c>
      <c r="D107" s="143">
        <v>223</v>
      </c>
      <c r="E107" s="143">
        <v>4</v>
      </c>
      <c r="F107" s="143">
        <v>247</v>
      </c>
      <c r="G107" s="143" t="s">
        <v>273</v>
      </c>
      <c r="H107" s="142">
        <f t="shared" si="4"/>
        <v>11000000</v>
      </c>
      <c r="I107" s="142">
        <f t="shared" si="4"/>
        <v>11000000</v>
      </c>
      <c r="J107" s="142">
        <f t="shared" si="4"/>
        <v>11000000</v>
      </c>
      <c r="K107" s="141">
        <f t="shared" si="4"/>
        <v>0</v>
      </c>
    </row>
    <row r="108" spans="1:11" ht="22.5">
      <c r="A108" s="146" t="s">
        <v>279</v>
      </c>
      <c r="B108" s="147" t="s">
        <v>278</v>
      </c>
      <c r="C108" s="144">
        <v>26612</v>
      </c>
      <c r="D108" s="144">
        <v>223</v>
      </c>
      <c r="E108" s="144">
        <v>5</v>
      </c>
      <c r="F108" s="143" t="s">
        <v>273</v>
      </c>
      <c r="G108" s="143" t="s">
        <v>273</v>
      </c>
      <c r="H108" s="142">
        <f>H109+H110+H111</f>
        <v>19929623.66</v>
      </c>
      <c r="I108" s="142">
        <f>I109+I110+I111</f>
        <v>0</v>
      </c>
      <c r="J108" s="142">
        <f>J109+J110+J111</f>
        <v>0</v>
      </c>
      <c r="K108" s="141">
        <f>K109+K110+K111</f>
        <v>0</v>
      </c>
    </row>
    <row r="109" spans="1:11" ht="22.5">
      <c r="A109" s="146"/>
      <c r="B109" s="145" t="s">
        <v>274</v>
      </c>
      <c r="C109" s="144">
        <v>26612</v>
      </c>
      <c r="D109" s="143">
        <v>223</v>
      </c>
      <c r="E109" s="143">
        <v>5</v>
      </c>
      <c r="F109" s="143">
        <v>243</v>
      </c>
      <c r="G109" s="143" t="s">
        <v>273</v>
      </c>
      <c r="H109" s="142">
        <f aca="true" t="shared" si="5" ref="H109:K111">H63</f>
        <v>135849.16</v>
      </c>
      <c r="I109" s="142">
        <f t="shared" si="5"/>
        <v>0</v>
      </c>
      <c r="J109" s="142">
        <f t="shared" si="5"/>
        <v>0</v>
      </c>
      <c r="K109" s="141">
        <f t="shared" si="5"/>
        <v>0</v>
      </c>
    </row>
    <row r="110" spans="1:11" ht="11.25">
      <c r="A110" s="146"/>
      <c r="B110" s="145" t="s">
        <v>131</v>
      </c>
      <c r="C110" s="144">
        <v>26612</v>
      </c>
      <c r="D110" s="144">
        <v>223</v>
      </c>
      <c r="E110" s="143">
        <v>5</v>
      </c>
      <c r="F110" s="143">
        <v>244</v>
      </c>
      <c r="G110" s="143" t="s">
        <v>273</v>
      </c>
      <c r="H110" s="142">
        <f t="shared" si="5"/>
        <v>19793774.5</v>
      </c>
      <c r="I110" s="142">
        <f t="shared" si="5"/>
        <v>0</v>
      </c>
      <c r="J110" s="142">
        <f t="shared" si="5"/>
        <v>0</v>
      </c>
      <c r="K110" s="141">
        <f t="shared" si="5"/>
        <v>0</v>
      </c>
    </row>
    <row r="111" spans="1:11" ht="11.25">
      <c r="A111" s="146"/>
      <c r="B111" s="145" t="s">
        <v>108</v>
      </c>
      <c r="C111" s="144">
        <v>26612</v>
      </c>
      <c r="D111" s="144">
        <v>223</v>
      </c>
      <c r="E111" s="143">
        <v>5</v>
      </c>
      <c r="F111" s="143">
        <v>247</v>
      </c>
      <c r="G111" s="143" t="s">
        <v>273</v>
      </c>
      <c r="H111" s="142">
        <f t="shared" si="5"/>
        <v>0</v>
      </c>
      <c r="I111" s="142">
        <f t="shared" si="5"/>
        <v>0</v>
      </c>
      <c r="J111" s="142">
        <f t="shared" si="5"/>
        <v>0</v>
      </c>
      <c r="K111" s="141">
        <f t="shared" si="5"/>
        <v>0</v>
      </c>
    </row>
    <row r="112" spans="1:11" ht="11.25">
      <c r="A112" s="146" t="s">
        <v>277</v>
      </c>
      <c r="B112" s="147" t="s">
        <v>276</v>
      </c>
      <c r="C112" s="144">
        <v>26613</v>
      </c>
      <c r="D112" s="143">
        <v>223</v>
      </c>
      <c r="E112" s="143">
        <v>2</v>
      </c>
      <c r="F112" s="143" t="s">
        <v>273</v>
      </c>
      <c r="G112" s="143" t="s">
        <v>273</v>
      </c>
      <c r="H112" s="142">
        <f>H113+H114+H115+H116+H117</f>
        <v>11767098.8</v>
      </c>
      <c r="I112" s="142">
        <f>I113+I114+I115+I116+I117</f>
        <v>8652558</v>
      </c>
      <c r="J112" s="142">
        <f>J113+J114+J115+J116+J117</f>
        <v>8652558</v>
      </c>
      <c r="K112" s="141">
        <f>K113+K114+K115+K116+K117</f>
        <v>0</v>
      </c>
    </row>
    <row r="113" spans="1:11" ht="22.5">
      <c r="A113" s="146"/>
      <c r="B113" s="145" t="s">
        <v>275</v>
      </c>
      <c r="C113" s="144">
        <v>26613</v>
      </c>
      <c r="D113" s="144">
        <v>223</v>
      </c>
      <c r="E113" s="143">
        <v>2</v>
      </c>
      <c r="F113" s="143">
        <v>119</v>
      </c>
      <c r="G113" s="143" t="s">
        <v>273</v>
      </c>
      <c r="H113" s="142">
        <f aca="true" t="shared" si="6" ref="H113:K117">H77</f>
        <v>0</v>
      </c>
      <c r="I113" s="142">
        <f t="shared" si="6"/>
        <v>0</v>
      </c>
      <c r="J113" s="142">
        <f t="shared" si="6"/>
        <v>0</v>
      </c>
      <c r="K113" s="141">
        <f t="shared" si="6"/>
        <v>0</v>
      </c>
    </row>
    <row r="114" spans="1:11" ht="22.5">
      <c r="A114" s="146"/>
      <c r="B114" s="145" t="s">
        <v>274</v>
      </c>
      <c r="C114" s="144">
        <v>26613</v>
      </c>
      <c r="D114" s="143">
        <v>223</v>
      </c>
      <c r="E114" s="143">
        <v>2</v>
      </c>
      <c r="F114" s="143">
        <v>243</v>
      </c>
      <c r="G114" s="143" t="s">
        <v>273</v>
      </c>
      <c r="H114" s="142">
        <f t="shared" si="6"/>
        <v>114150.84</v>
      </c>
      <c r="I114" s="142">
        <f t="shared" si="6"/>
        <v>114150.84</v>
      </c>
      <c r="J114" s="142">
        <f t="shared" si="6"/>
        <v>114150.84</v>
      </c>
      <c r="K114" s="141">
        <f t="shared" si="6"/>
        <v>0</v>
      </c>
    </row>
    <row r="115" spans="1:11" ht="11.25">
      <c r="A115" s="146"/>
      <c r="B115" s="145" t="s">
        <v>131</v>
      </c>
      <c r="C115" s="144">
        <v>26613</v>
      </c>
      <c r="D115" s="144">
        <v>223</v>
      </c>
      <c r="E115" s="143">
        <v>2</v>
      </c>
      <c r="F115" s="143">
        <v>244</v>
      </c>
      <c r="G115" s="143" t="s">
        <v>273</v>
      </c>
      <c r="H115" s="142">
        <f t="shared" si="6"/>
        <v>9647000</v>
      </c>
      <c r="I115" s="142">
        <f t="shared" si="6"/>
        <v>7538407.16</v>
      </c>
      <c r="J115" s="142">
        <f t="shared" si="6"/>
        <v>7538407.16</v>
      </c>
      <c r="K115" s="141">
        <f t="shared" si="6"/>
        <v>0</v>
      </c>
    </row>
    <row r="116" spans="1:11" ht="11.25">
      <c r="A116" s="146"/>
      <c r="B116" s="145" t="s">
        <v>108</v>
      </c>
      <c r="C116" s="144">
        <v>26613</v>
      </c>
      <c r="D116" s="144">
        <v>223</v>
      </c>
      <c r="E116" s="143">
        <v>2</v>
      </c>
      <c r="F116" s="143">
        <v>247</v>
      </c>
      <c r="G116" s="143" t="s">
        <v>273</v>
      </c>
      <c r="H116" s="142">
        <f t="shared" si="6"/>
        <v>2005947.96</v>
      </c>
      <c r="I116" s="142">
        <f t="shared" si="6"/>
        <v>1000000</v>
      </c>
      <c r="J116" s="142">
        <f t="shared" si="6"/>
        <v>1000000</v>
      </c>
      <c r="K116" s="141">
        <f t="shared" si="6"/>
        <v>0</v>
      </c>
    </row>
    <row r="117" spans="1:11" ht="22.5">
      <c r="A117" s="146"/>
      <c r="B117" s="145" t="s">
        <v>105</v>
      </c>
      <c r="C117" s="144">
        <v>26613</v>
      </c>
      <c r="D117" s="143">
        <v>223</v>
      </c>
      <c r="E117" s="143">
        <v>2</v>
      </c>
      <c r="F117" s="143">
        <v>407</v>
      </c>
      <c r="G117" s="143" t="s">
        <v>273</v>
      </c>
      <c r="H117" s="142">
        <f t="shared" si="6"/>
        <v>0</v>
      </c>
      <c r="I117" s="142">
        <f t="shared" si="6"/>
        <v>0</v>
      </c>
      <c r="J117" s="142">
        <f t="shared" si="6"/>
        <v>0</v>
      </c>
      <c r="K117" s="141">
        <f t="shared" si="6"/>
        <v>0</v>
      </c>
    </row>
  </sheetData>
  <sheetProtection/>
  <mergeCells count="2">
    <mergeCell ref="B2:J2"/>
    <mergeCell ref="B3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5"/>
  <cols>
    <col min="1" max="1" width="57.140625" style="4" customWidth="1"/>
    <col min="2" max="2" width="8.140625" style="46" customWidth="1"/>
    <col min="3" max="3" width="13.421875" style="4" customWidth="1"/>
    <col min="4" max="4" width="10.57421875" style="5" customWidth="1"/>
    <col min="5" max="5" width="11.28125" style="4" customWidth="1"/>
    <col min="6" max="6" width="14.28125" style="4" customWidth="1"/>
    <col min="7" max="7" width="14.140625" style="4" customWidth="1"/>
    <col min="8" max="9" width="15.8515625" style="4" customWidth="1"/>
    <col min="10" max="13" width="18.421875" style="4" customWidth="1"/>
    <col min="14" max="16" width="17.421875" style="4" customWidth="1"/>
    <col min="17" max="16384" width="9.140625" style="4" customWidth="1"/>
  </cols>
  <sheetData>
    <row r="1" spans="1:16" ht="6" customHeight="1">
      <c r="A1" s="114"/>
      <c r="B1" s="126"/>
      <c r="C1" s="125"/>
      <c r="D1" s="114"/>
      <c r="E1" s="114"/>
      <c r="F1" s="114"/>
      <c r="G1" s="114"/>
      <c r="H1" s="114"/>
      <c r="I1" s="114"/>
      <c r="J1" s="123"/>
      <c r="K1" s="123"/>
      <c r="L1" s="123"/>
      <c r="M1" s="122"/>
      <c r="N1" s="122"/>
      <c r="O1" s="122"/>
      <c r="P1" s="121"/>
    </row>
    <row r="2" spans="1:16" ht="15" customHeight="1">
      <c r="A2" s="319" t="s">
        <v>348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 ht="15">
      <c r="A3" s="119"/>
      <c r="B3" s="120"/>
      <c r="C3" s="119"/>
      <c r="D3" s="119"/>
      <c r="E3" s="117"/>
      <c r="F3" s="117"/>
      <c r="G3" s="117"/>
      <c r="H3" s="117"/>
      <c r="I3" s="117"/>
      <c r="J3" s="116"/>
      <c r="K3" s="116"/>
      <c r="L3" s="116"/>
      <c r="M3" s="323"/>
      <c r="N3" s="323"/>
      <c r="O3" s="115"/>
      <c r="P3" s="114"/>
    </row>
    <row r="4" spans="1:16" ht="15" customHeight="1">
      <c r="A4" s="320" t="s">
        <v>263</v>
      </c>
      <c r="B4" s="320" t="s">
        <v>262</v>
      </c>
      <c r="C4" s="320" t="s">
        <v>261</v>
      </c>
      <c r="D4" s="330" t="s">
        <v>260</v>
      </c>
      <c r="E4" s="334" t="s">
        <v>347</v>
      </c>
      <c r="F4" s="334" t="s">
        <v>346</v>
      </c>
      <c r="G4" s="334" t="s">
        <v>345</v>
      </c>
      <c r="H4" s="334" t="s">
        <v>344</v>
      </c>
      <c r="I4" s="334" t="s">
        <v>343</v>
      </c>
      <c r="J4" s="316" t="s">
        <v>258</v>
      </c>
      <c r="K4" s="317"/>
      <c r="L4" s="317"/>
      <c r="M4" s="317"/>
      <c r="N4" s="317"/>
      <c r="O4" s="317"/>
      <c r="P4" s="318"/>
    </row>
    <row r="5" spans="1:16" ht="105.75" customHeight="1">
      <c r="A5" s="320"/>
      <c r="B5" s="320"/>
      <c r="C5" s="320"/>
      <c r="D5" s="331"/>
      <c r="E5" s="334"/>
      <c r="F5" s="334"/>
      <c r="G5" s="334"/>
      <c r="H5" s="334"/>
      <c r="I5" s="334"/>
      <c r="J5" s="328" t="s">
        <v>342</v>
      </c>
      <c r="K5" s="328" t="s">
        <v>341</v>
      </c>
      <c r="L5" s="328" t="s">
        <v>340</v>
      </c>
      <c r="M5" s="311" t="s">
        <v>339</v>
      </c>
      <c r="N5" s="312"/>
      <c r="O5" s="335" t="s">
        <v>255</v>
      </c>
      <c r="P5" s="335" t="s">
        <v>254</v>
      </c>
    </row>
    <row r="6" spans="1:16" ht="18.75" customHeight="1">
      <c r="A6" s="320"/>
      <c r="B6" s="320"/>
      <c r="C6" s="320"/>
      <c r="D6" s="332"/>
      <c r="E6" s="334"/>
      <c r="F6" s="334"/>
      <c r="G6" s="334"/>
      <c r="H6" s="334"/>
      <c r="I6" s="334"/>
      <c r="J6" s="329"/>
      <c r="K6" s="329"/>
      <c r="L6" s="329"/>
      <c r="M6" s="110" t="s">
        <v>249</v>
      </c>
      <c r="N6" s="110" t="s">
        <v>248</v>
      </c>
      <c r="O6" s="336"/>
      <c r="P6" s="336"/>
    </row>
    <row r="7" spans="1:16" ht="15">
      <c r="A7" s="167">
        <v>1</v>
      </c>
      <c r="B7" s="167">
        <v>2</v>
      </c>
      <c r="C7" s="167">
        <v>3</v>
      </c>
      <c r="D7" s="167">
        <v>4</v>
      </c>
      <c r="E7" s="167">
        <v>5</v>
      </c>
      <c r="F7" s="167">
        <v>6</v>
      </c>
      <c r="G7" s="167">
        <v>7</v>
      </c>
      <c r="H7" s="167">
        <v>8</v>
      </c>
      <c r="I7" s="167">
        <v>9</v>
      </c>
      <c r="J7" s="167">
        <v>10</v>
      </c>
      <c r="K7" s="167">
        <v>11</v>
      </c>
      <c r="L7" s="167">
        <v>12</v>
      </c>
      <c r="M7" s="167">
        <v>13</v>
      </c>
      <c r="N7" s="167">
        <v>14</v>
      </c>
      <c r="O7" s="167">
        <v>15</v>
      </c>
      <c r="P7" s="167">
        <v>16</v>
      </c>
    </row>
    <row r="8" spans="1:16" ht="15">
      <c r="A8" s="70" t="s">
        <v>243</v>
      </c>
      <c r="B8" s="89" t="s">
        <v>242</v>
      </c>
      <c r="C8" s="102" t="s">
        <v>241</v>
      </c>
      <c r="D8" s="74" t="s">
        <v>94</v>
      </c>
      <c r="E8" s="173"/>
      <c r="F8" s="173"/>
      <c r="G8" s="173"/>
      <c r="H8" s="173"/>
      <c r="I8" s="173">
        <f aca="true" t="shared" si="0" ref="I8:I14">SUM(J8:M8)+SUM(O8:P8)</f>
        <v>233516010.42</v>
      </c>
      <c r="J8" s="68">
        <f>0+J25</f>
        <v>183029258.42</v>
      </c>
      <c r="K8" s="68">
        <f>0+K58</f>
        <v>14778752</v>
      </c>
      <c r="L8" s="68">
        <f>0+L58</f>
        <v>0</v>
      </c>
      <c r="M8" s="68">
        <f>0+M9+M25+M45+M58+M82+M86</f>
        <v>35708000</v>
      </c>
      <c r="N8" s="68">
        <f>0+N58</f>
        <v>0</v>
      </c>
      <c r="O8" s="68">
        <f>0+O25</f>
        <v>0</v>
      </c>
      <c r="P8" s="68">
        <f>0+P9+P25+P58</f>
        <v>0</v>
      </c>
    </row>
    <row r="9" spans="1:16" ht="35.25" customHeight="1">
      <c r="A9" s="84" t="s">
        <v>240</v>
      </c>
      <c r="B9" s="89" t="s">
        <v>239</v>
      </c>
      <c r="C9" s="98">
        <v>120</v>
      </c>
      <c r="D9" s="63" t="s">
        <v>94</v>
      </c>
      <c r="E9" s="189"/>
      <c r="F9" s="189"/>
      <c r="G9" s="189"/>
      <c r="H9" s="189"/>
      <c r="I9" s="175">
        <f t="shared" si="0"/>
        <v>17810000</v>
      </c>
      <c r="J9" s="99" t="s">
        <v>94</v>
      </c>
      <c r="K9" s="95" t="s">
        <v>94</v>
      </c>
      <c r="L9" s="95" t="s">
        <v>94</v>
      </c>
      <c r="M9" s="62">
        <f>0+M10+M13+M16+M19+M22</f>
        <v>17810000</v>
      </c>
      <c r="N9" s="95" t="s">
        <v>94</v>
      </c>
      <c r="O9" s="95" t="s">
        <v>94</v>
      </c>
      <c r="P9" s="62">
        <f>0+P13+P16+P19+P22</f>
        <v>0</v>
      </c>
    </row>
    <row r="10" spans="1:16" ht="30">
      <c r="A10" s="181" t="s">
        <v>238</v>
      </c>
      <c r="B10" s="177" t="s">
        <v>237</v>
      </c>
      <c r="C10" s="186">
        <v>120</v>
      </c>
      <c r="D10" s="170">
        <v>121</v>
      </c>
      <c r="E10" s="169"/>
      <c r="F10" s="169"/>
      <c r="G10" s="169"/>
      <c r="H10" s="169"/>
      <c r="I10" s="169">
        <f t="shared" si="0"/>
        <v>4000000</v>
      </c>
      <c r="J10" s="169" t="s">
        <v>94</v>
      </c>
      <c r="K10" s="169" t="s">
        <v>94</v>
      </c>
      <c r="L10" s="169" t="s">
        <v>94</v>
      </c>
      <c r="M10" s="168">
        <f>SUM(M11:M12)</f>
        <v>4000000</v>
      </c>
      <c r="N10" s="169" t="s">
        <v>94</v>
      </c>
      <c r="O10" s="169" t="s">
        <v>94</v>
      </c>
      <c r="P10" s="169" t="s">
        <v>94</v>
      </c>
    </row>
    <row r="11" spans="1:16" ht="15">
      <c r="A11" s="179" t="s">
        <v>355</v>
      </c>
      <c r="B11" s="89">
        <v>1110</v>
      </c>
      <c r="C11" s="98">
        <v>120</v>
      </c>
      <c r="D11" s="63">
        <v>121</v>
      </c>
      <c r="E11" s="130"/>
      <c r="F11" s="130"/>
      <c r="G11" s="130"/>
      <c r="H11" s="130"/>
      <c r="I11" s="130">
        <f t="shared" si="0"/>
        <v>4000000</v>
      </c>
      <c r="J11" s="60"/>
      <c r="K11" s="60"/>
      <c r="L11" s="60"/>
      <c r="M11" s="128">
        <v>4000000</v>
      </c>
      <c r="N11" s="60"/>
      <c r="O11" s="60"/>
      <c r="P11" s="60"/>
    </row>
    <row r="12" spans="1:16" ht="15" hidden="1">
      <c r="A12" s="79"/>
      <c r="B12" s="89"/>
      <c r="C12" s="98"/>
      <c r="D12" s="63"/>
      <c r="E12" s="60"/>
      <c r="F12" s="60"/>
      <c r="G12" s="60"/>
      <c r="H12" s="60"/>
      <c r="I12" s="60">
        <f t="shared" si="0"/>
        <v>0</v>
      </c>
      <c r="J12" s="60"/>
      <c r="K12" s="60"/>
      <c r="L12" s="60"/>
      <c r="M12" s="128"/>
      <c r="N12" s="60"/>
      <c r="O12" s="60"/>
      <c r="P12" s="60"/>
    </row>
    <row r="13" spans="1:16" ht="30">
      <c r="A13" s="181" t="s">
        <v>236</v>
      </c>
      <c r="B13" s="177" t="s">
        <v>235</v>
      </c>
      <c r="C13" s="186">
        <v>120</v>
      </c>
      <c r="D13" s="170">
        <v>123</v>
      </c>
      <c r="E13" s="169"/>
      <c r="F13" s="169"/>
      <c r="G13" s="169"/>
      <c r="H13" s="169"/>
      <c r="I13" s="169">
        <f t="shared" si="0"/>
        <v>0</v>
      </c>
      <c r="J13" s="169" t="s">
        <v>94</v>
      </c>
      <c r="K13" s="169" t="s">
        <v>94</v>
      </c>
      <c r="L13" s="169" t="s">
        <v>94</v>
      </c>
      <c r="M13" s="168">
        <f>SUM(M14:M15)</f>
        <v>0</v>
      </c>
      <c r="N13" s="169" t="s">
        <v>94</v>
      </c>
      <c r="O13" s="169" t="s">
        <v>94</v>
      </c>
      <c r="P13" s="168">
        <f>SUM(P14:P15)</f>
        <v>0</v>
      </c>
    </row>
    <row r="14" spans="1:16" ht="15">
      <c r="A14" s="199"/>
      <c r="B14" s="198">
        <v>1120</v>
      </c>
      <c r="C14" s="202">
        <v>120</v>
      </c>
      <c r="D14" s="193">
        <v>123</v>
      </c>
      <c r="E14" s="194"/>
      <c r="F14" s="194"/>
      <c r="G14" s="194"/>
      <c r="H14" s="194"/>
      <c r="I14" s="194">
        <f t="shared" si="0"/>
        <v>0</v>
      </c>
      <c r="J14" s="195"/>
      <c r="K14" s="195"/>
      <c r="L14" s="195"/>
      <c r="M14" s="196"/>
      <c r="N14" s="195"/>
      <c r="O14" s="195"/>
      <c r="P14" s="196"/>
    </row>
    <row r="15" spans="1:16" ht="15" hidden="1">
      <c r="A15" s="79"/>
      <c r="B15" s="89"/>
      <c r="C15" s="98"/>
      <c r="D15" s="63"/>
      <c r="E15" s="60"/>
      <c r="F15" s="60"/>
      <c r="G15" s="60"/>
      <c r="H15" s="60"/>
      <c r="I15" s="60"/>
      <c r="J15" s="60"/>
      <c r="K15" s="60"/>
      <c r="L15" s="60"/>
      <c r="M15" s="128"/>
      <c r="N15" s="60"/>
      <c r="O15" s="60"/>
      <c r="P15" s="60"/>
    </row>
    <row r="16" spans="1:16" ht="30">
      <c r="A16" s="181" t="s">
        <v>268</v>
      </c>
      <c r="B16" s="177">
        <v>1130</v>
      </c>
      <c r="C16" s="186">
        <v>120</v>
      </c>
      <c r="D16" s="170">
        <v>124</v>
      </c>
      <c r="E16" s="169"/>
      <c r="F16" s="169"/>
      <c r="G16" s="169"/>
      <c r="H16" s="169"/>
      <c r="I16" s="169">
        <f aca="true" t="shared" si="1" ref="I16:I47">SUM(J16:M16)+SUM(O16:P16)</f>
        <v>0</v>
      </c>
      <c r="J16" s="169" t="s">
        <v>94</v>
      </c>
      <c r="K16" s="169" t="s">
        <v>94</v>
      </c>
      <c r="L16" s="169" t="s">
        <v>94</v>
      </c>
      <c r="M16" s="168">
        <f>SUM(M17:M18)</f>
        <v>0</v>
      </c>
      <c r="N16" s="169" t="s">
        <v>94</v>
      </c>
      <c r="O16" s="169" t="s">
        <v>94</v>
      </c>
      <c r="P16" s="168">
        <f>SUM(P17:P18)</f>
        <v>0</v>
      </c>
    </row>
    <row r="17" spans="1:16" ht="15">
      <c r="A17" s="199"/>
      <c r="B17" s="198">
        <v>1130</v>
      </c>
      <c r="C17" s="202">
        <v>120</v>
      </c>
      <c r="D17" s="193">
        <v>124</v>
      </c>
      <c r="E17" s="194"/>
      <c r="F17" s="194"/>
      <c r="G17" s="194"/>
      <c r="H17" s="194"/>
      <c r="I17" s="194">
        <f t="shared" si="1"/>
        <v>0</v>
      </c>
      <c r="J17" s="195"/>
      <c r="K17" s="195"/>
      <c r="L17" s="195"/>
      <c r="M17" s="196"/>
      <c r="N17" s="195"/>
      <c r="O17" s="195"/>
      <c r="P17" s="196"/>
    </row>
    <row r="18" spans="1:16" ht="15" hidden="1">
      <c r="A18" s="79"/>
      <c r="B18" s="89"/>
      <c r="C18" s="98"/>
      <c r="D18" s="63"/>
      <c r="E18" s="60"/>
      <c r="F18" s="60"/>
      <c r="G18" s="60"/>
      <c r="H18" s="60"/>
      <c r="I18" s="60">
        <f t="shared" si="1"/>
        <v>0</v>
      </c>
      <c r="J18" s="60"/>
      <c r="K18" s="60"/>
      <c r="L18" s="60"/>
      <c r="M18" s="128"/>
      <c r="N18" s="60"/>
      <c r="O18" s="60"/>
      <c r="P18" s="128"/>
    </row>
    <row r="19" spans="1:16" ht="45">
      <c r="A19" s="181" t="s">
        <v>233</v>
      </c>
      <c r="B19" s="177">
        <v>1140</v>
      </c>
      <c r="C19" s="186">
        <v>120</v>
      </c>
      <c r="D19" s="170">
        <v>128</v>
      </c>
      <c r="E19" s="169"/>
      <c r="F19" s="169"/>
      <c r="G19" s="169"/>
      <c r="H19" s="169"/>
      <c r="I19" s="169">
        <f t="shared" si="1"/>
        <v>0</v>
      </c>
      <c r="J19" s="169" t="s">
        <v>94</v>
      </c>
      <c r="K19" s="169" t="s">
        <v>94</v>
      </c>
      <c r="L19" s="169" t="s">
        <v>94</v>
      </c>
      <c r="M19" s="168">
        <f>SUM(M20:M21)</f>
        <v>0</v>
      </c>
      <c r="N19" s="169" t="s">
        <v>94</v>
      </c>
      <c r="O19" s="169" t="s">
        <v>94</v>
      </c>
      <c r="P19" s="168">
        <f>SUM(P20:P21)</f>
        <v>0</v>
      </c>
    </row>
    <row r="20" spans="1:16" ht="15">
      <c r="A20" s="199"/>
      <c r="B20" s="198">
        <v>1140</v>
      </c>
      <c r="C20" s="202">
        <v>120</v>
      </c>
      <c r="D20" s="193">
        <v>128</v>
      </c>
      <c r="E20" s="194"/>
      <c r="F20" s="194"/>
      <c r="G20" s="194"/>
      <c r="H20" s="194"/>
      <c r="I20" s="194">
        <f t="shared" si="1"/>
        <v>0</v>
      </c>
      <c r="J20" s="195"/>
      <c r="K20" s="195"/>
      <c r="L20" s="195"/>
      <c r="M20" s="196"/>
      <c r="N20" s="195"/>
      <c r="O20" s="195"/>
      <c r="P20" s="196"/>
    </row>
    <row r="21" spans="1:16" ht="15" hidden="1">
      <c r="A21" s="79"/>
      <c r="B21" s="89"/>
      <c r="C21" s="98"/>
      <c r="D21" s="63"/>
      <c r="E21" s="60"/>
      <c r="F21" s="60"/>
      <c r="G21" s="60"/>
      <c r="H21" s="60"/>
      <c r="I21" s="60">
        <f t="shared" si="1"/>
        <v>0</v>
      </c>
      <c r="J21" s="60"/>
      <c r="K21" s="60"/>
      <c r="L21" s="60"/>
      <c r="M21" s="128"/>
      <c r="N21" s="60"/>
      <c r="O21" s="60"/>
      <c r="P21" s="128"/>
    </row>
    <row r="22" spans="1:16" ht="15">
      <c r="A22" s="181" t="s">
        <v>232</v>
      </c>
      <c r="B22" s="177">
        <v>1150</v>
      </c>
      <c r="C22" s="186">
        <v>120</v>
      </c>
      <c r="D22" s="170">
        <v>129</v>
      </c>
      <c r="E22" s="169"/>
      <c r="F22" s="169"/>
      <c r="G22" s="169"/>
      <c r="H22" s="169"/>
      <c r="I22" s="169">
        <f t="shared" si="1"/>
        <v>13810000</v>
      </c>
      <c r="J22" s="169" t="s">
        <v>94</v>
      </c>
      <c r="K22" s="169" t="s">
        <v>94</v>
      </c>
      <c r="L22" s="169" t="s">
        <v>94</v>
      </c>
      <c r="M22" s="168">
        <f>SUM(M23:M24)</f>
        <v>13810000</v>
      </c>
      <c r="N22" s="169" t="s">
        <v>94</v>
      </c>
      <c r="O22" s="169" t="s">
        <v>94</v>
      </c>
      <c r="P22" s="168">
        <f>SUM(P23:P24)</f>
        <v>0</v>
      </c>
    </row>
    <row r="23" spans="1:16" ht="15">
      <c r="A23" s="179" t="s">
        <v>354</v>
      </c>
      <c r="B23" s="89">
        <v>1150</v>
      </c>
      <c r="C23" s="98">
        <v>120</v>
      </c>
      <c r="D23" s="63">
        <v>129</v>
      </c>
      <c r="E23" s="130"/>
      <c r="F23" s="130"/>
      <c r="G23" s="130"/>
      <c r="H23" s="130"/>
      <c r="I23" s="130">
        <f t="shared" si="1"/>
        <v>13810000</v>
      </c>
      <c r="J23" s="60"/>
      <c r="K23" s="60"/>
      <c r="L23" s="60"/>
      <c r="M23" s="128">
        <v>13810000</v>
      </c>
      <c r="N23" s="60"/>
      <c r="O23" s="60"/>
      <c r="P23" s="128"/>
    </row>
    <row r="24" spans="1:16" ht="15" hidden="1">
      <c r="A24" s="79"/>
      <c r="B24" s="89"/>
      <c r="C24" s="98"/>
      <c r="D24" s="63"/>
      <c r="E24" s="60"/>
      <c r="F24" s="60"/>
      <c r="G24" s="60"/>
      <c r="H24" s="60"/>
      <c r="I24" s="60">
        <f t="shared" si="1"/>
        <v>0</v>
      </c>
      <c r="J24" s="60"/>
      <c r="K24" s="60"/>
      <c r="L24" s="60"/>
      <c r="M24" s="128"/>
      <c r="N24" s="60"/>
      <c r="O24" s="60"/>
      <c r="P24" s="128"/>
    </row>
    <row r="25" spans="1:16" s="53" customFormat="1" ht="30">
      <c r="A25" s="84" t="s">
        <v>231</v>
      </c>
      <c r="B25" s="89" t="s">
        <v>230</v>
      </c>
      <c r="C25" s="98">
        <v>130</v>
      </c>
      <c r="D25" s="63" t="s">
        <v>94</v>
      </c>
      <c r="E25" s="175"/>
      <c r="F25" s="175"/>
      <c r="G25" s="175"/>
      <c r="H25" s="175"/>
      <c r="I25" s="175">
        <f t="shared" si="1"/>
        <v>198427258.42</v>
      </c>
      <c r="J25" s="62">
        <f>0+J26+J36+J42</f>
        <v>183029258.42</v>
      </c>
      <c r="K25" s="95">
        <f>0+K36</f>
        <v>0</v>
      </c>
      <c r="L25" s="95" t="s">
        <v>94</v>
      </c>
      <c r="M25" s="62">
        <f>0+M29+M36+M39+M42</f>
        <v>15398000</v>
      </c>
      <c r="N25" s="95" t="s">
        <v>94</v>
      </c>
      <c r="O25" s="62">
        <f>0+O29+O36+O39+O42</f>
        <v>0</v>
      </c>
      <c r="P25" s="62">
        <f>0+P29</f>
        <v>0</v>
      </c>
    </row>
    <row r="26" spans="1:16" ht="75">
      <c r="A26" s="181" t="s">
        <v>229</v>
      </c>
      <c r="B26" s="177">
        <v>1210</v>
      </c>
      <c r="C26" s="186">
        <v>130</v>
      </c>
      <c r="D26" s="170">
        <v>131</v>
      </c>
      <c r="E26" s="168"/>
      <c r="F26" s="168"/>
      <c r="G26" s="168"/>
      <c r="H26" s="188"/>
      <c r="I26" s="168">
        <f t="shared" si="1"/>
        <v>183029258.42</v>
      </c>
      <c r="J26" s="168">
        <f>SUM(J27:J28)</f>
        <v>183029258.42</v>
      </c>
      <c r="K26" s="169" t="s">
        <v>94</v>
      </c>
      <c r="L26" s="169" t="s">
        <v>94</v>
      </c>
      <c r="M26" s="187" t="s">
        <v>94</v>
      </c>
      <c r="N26" s="169" t="s">
        <v>94</v>
      </c>
      <c r="O26" s="169" t="s">
        <v>94</v>
      </c>
      <c r="P26" s="169" t="s">
        <v>94</v>
      </c>
    </row>
    <row r="27" spans="1:16" ht="15">
      <c r="A27" s="179" t="s">
        <v>353</v>
      </c>
      <c r="B27" s="89">
        <v>1210</v>
      </c>
      <c r="C27" s="98">
        <v>130</v>
      </c>
      <c r="D27" s="63">
        <v>131</v>
      </c>
      <c r="E27" s="130"/>
      <c r="F27" s="130"/>
      <c r="G27" s="130"/>
      <c r="H27" s="130"/>
      <c r="I27" s="130">
        <f t="shared" si="1"/>
        <v>183029258.42</v>
      </c>
      <c r="J27" s="130">
        <v>183029258.42</v>
      </c>
      <c r="K27" s="60"/>
      <c r="L27" s="60"/>
      <c r="M27" s="61"/>
      <c r="N27" s="60"/>
      <c r="O27" s="60"/>
      <c r="P27" s="61"/>
    </row>
    <row r="28" spans="1:16" ht="15" hidden="1">
      <c r="A28" s="79"/>
      <c r="B28" s="89"/>
      <c r="C28" s="98"/>
      <c r="D28" s="63"/>
      <c r="E28" s="60"/>
      <c r="F28" s="60"/>
      <c r="G28" s="60"/>
      <c r="H28" s="60"/>
      <c r="I28" s="60">
        <f t="shared" si="1"/>
        <v>0</v>
      </c>
      <c r="J28" s="60"/>
      <c r="K28" s="60"/>
      <c r="L28" s="60"/>
      <c r="M28" s="128"/>
      <c r="N28" s="60"/>
      <c r="O28" s="60"/>
      <c r="P28" s="128"/>
    </row>
    <row r="29" spans="1:16" ht="30">
      <c r="A29" s="79" t="s">
        <v>228</v>
      </c>
      <c r="B29" s="89">
        <v>1230</v>
      </c>
      <c r="C29" s="98">
        <v>130</v>
      </c>
      <c r="D29" s="63">
        <v>131</v>
      </c>
      <c r="E29" s="95"/>
      <c r="F29" s="95"/>
      <c r="G29" s="95"/>
      <c r="H29" s="183"/>
      <c r="I29" s="95">
        <f t="shared" si="1"/>
        <v>14084000</v>
      </c>
      <c r="J29" s="95" t="s">
        <v>94</v>
      </c>
      <c r="K29" s="95" t="s">
        <v>94</v>
      </c>
      <c r="L29" s="95" t="s">
        <v>94</v>
      </c>
      <c r="M29" s="62">
        <f>0+M30+M33</f>
        <v>14084000</v>
      </c>
      <c r="N29" s="95" t="s">
        <v>94</v>
      </c>
      <c r="O29" s="62">
        <f>0+O30+O33</f>
        <v>0</v>
      </c>
      <c r="P29" s="62">
        <f>0+P30+P33</f>
        <v>0</v>
      </c>
    </row>
    <row r="30" spans="1:16" ht="30">
      <c r="A30" s="178" t="s">
        <v>227</v>
      </c>
      <c r="B30" s="177" t="s">
        <v>226</v>
      </c>
      <c r="C30" s="186">
        <v>130</v>
      </c>
      <c r="D30" s="170">
        <v>131</v>
      </c>
      <c r="E30" s="169"/>
      <c r="F30" s="169"/>
      <c r="G30" s="169"/>
      <c r="H30" s="169"/>
      <c r="I30" s="169">
        <f t="shared" si="1"/>
        <v>14084000</v>
      </c>
      <c r="J30" s="169" t="s">
        <v>94</v>
      </c>
      <c r="K30" s="169" t="s">
        <v>94</v>
      </c>
      <c r="L30" s="169" t="s">
        <v>94</v>
      </c>
      <c r="M30" s="168">
        <f>SUM(M31:M32)</f>
        <v>14084000</v>
      </c>
      <c r="N30" s="169" t="s">
        <v>94</v>
      </c>
      <c r="O30" s="168">
        <f>SUM(O31:O32)</f>
        <v>0</v>
      </c>
      <c r="P30" s="168">
        <f>SUM(P31:P32)</f>
        <v>0</v>
      </c>
    </row>
    <row r="31" spans="1:16" ht="15">
      <c r="A31" s="176" t="s">
        <v>352</v>
      </c>
      <c r="B31" s="89">
        <v>1231</v>
      </c>
      <c r="C31" s="98">
        <v>130</v>
      </c>
      <c r="D31" s="63">
        <v>131</v>
      </c>
      <c r="E31" s="130"/>
      <c r="F31" s="130"/>
      <c r="G31" s="130"/>
      <c r="H31" s="130"/>
      <c r="I31" s="130">
        <f t="shared" si="1"/>
        <v>14084000</v>
      </c>
      <c r="J31" s="60"/>
      <c r="K31" s="60"/>
      <c r="L31" s="60"/>
      <c r="M31" s="128">
        <v>14084000</v>
      </c>
      <c r="N31" s="60"/>
      <c r="O31" s="128"/>
      <c r="P31" s="128"/>
    </row>
    <row r="32" spans="1:16" ht="15" hidden="1">
      <c r="A32" s="78"/>
      <c r="B32" s="89"/>
      <c r="C32" s="98"/>
      <c r="D32" s="63"/>
      <c r="E32" s="60"/>
      <c r="F32" s="60"/>
      <c r="G32" s="60"/>
      <c r="H32" s="60"/>
      <c r="I32" s="60">
        <f t="shared" si="1"/>
        <v>0</v>
      </c>
      <c r="J32" s="60"/>
      <c r="K32" s="60"/>
      <c r="L32" s="60"/>
      <c r="M32" s="128"/>
      <c r="N32" s="60"/>
      <c r="O32" s="128"/>
      <c r="P32" s="128"/>
    </row>
    <row r="33" spans="1:16" ht="30">
      <c r="A33" s="178" t="s">
        <v>225</v>
      </c>
      <c r="B33" s="177" t="s">
        <v>224</v>
      </c>
      <c r="C33" s="186">
        <v>130</v>
      </c>
      <c r="D33" s="170">
        <v>131</v>
      </c>
      <c r="E33" s="169"/>
      <c r="F33" s="169"/>
      <c r="G33" s="169"/>
      <c r="H33" s="169"/>
      <c r="I33" s="169">
        <f t="shared" si="1"/>
        <v>0</v>
      </c>
      <c r="J33" s="169" t="s">
        <v>94</v>
      </c>
      <c r="K33" s="169" t="s">
        <v>94</v>
      </c>
      <c r="L33" s="169" t="s">
        <v>94</v>
      </c>
      <c r="M33" s="168">
        <f>SUM(M34:M35)</f>
        <v>0</v>
      </c>
      <c r="N33" s="169" t="s">
        <v>94</v>
      </c>
      <c r="O33" s="168">
        <f>SUM(O34:O35)</f>
        <v>0</v>
      </c>
      <c r="P33" s="168">
        <f>SUM(P34:P35)</f>
        <v>0</v>
      </c>
    </row>
    <row r="34" spans="1:16" ht="15">
      <c r="A34" s="197"/>
      <c r="B34" s="198">
        <v>1232</v>
      </c>
      <c r="C34" s="202">
        <v>130</v>
      </c>
      <c r="D34" s="193">
        <v>131</v>
      </c>
      <c r="E34" s="194"/>
      <c r="F34" s="194"/>
      <c r="G34" s="194"/>
      <c r="H34" s="194"/>
      <c r="I34" s="194">
        <f t="shared" si="1"/>
        <v>0</v>
      </c>
      <c r="J34" s="195"/>
      <c r="K34" s="195"/>
      <c r="L34" s="195"/>
      <c r="M34" s="196"/>
      <c r="N34" s="195"/>
      <c r="O34" s="196"/>
      <c r="P34" s="196"/>
    </row>
    <row r="35" spans="1:16" ht="15" hidden="1">
      <c r="A35" s="78"/>
      <c r="B35" s="89"/>
      <c r="C35" s="98"/>
      <c r="D35" s="63"/>
      <c r="E35" s="60"/>
      <c r="F35" s="60"/>
      <c r="G35" s="60"/>
      <c r="H35" s="60"/>
      <c r="I35" s="60">
        <f t="shared" si="1"/>
        <v>0</v>
      </c>
      <c r="J35" s="60"/>
      <c r="K35" s="60"/>
      <c r="L35" s="60"/>
      <c r="M35" s="128"/>
      <c r="N35" s="60"/>
      <c r="O35" s="128"/>
      <c r="P35" s="128"/>
    </row>
    <row r="36" spans="1:16" ht="15">
      <c r="A36" s="181" t="s">
        <v>223</v>
      </c>
      <c r="B36" s="177" t="s">
        <v>222</v>
      </c>
      <c r="C36" s="186">
        <v>130</v>
      </c>
      <c r="D36" s="170">
        <v>134</v>
      </c>
      <c r="E36" s="169"/>
      <c r="F36" s="169"/>
      <c r="G36" s="169"/>
      <c r="H36" s="169"/>
      <c r="I36" s="169">
        <f t="shared" si="1"/>
        <v>1314000</v>
      </c>
      <c r="J36" s="169">
        <f>SUM(J37:J38)</f>
        <v>0</v>
      </c>
      <c r="K36" s="169">
        <f>SUM(K37:K38)</f>
        <v>0</v>
      </c>
      <c r="L36" s="169" t="s">
        <v>94</v>
      </c>
      <c r="M36" s="168">
        <f>SUM(M37:M38)</f>
        <v>1314000</v>
      </c>
      <c r="N36" s="169" t="s">
        <v>94</v>
      </c>
      <c r="O36" s="168">
        <f>SUM(O37:O38)</f>
        <v>0</v>
      </c>
      <c r="P36" s="169" t="s">
        <v>94</v>
      </c>
    </row>
    <row r="37" spans="1:16" ht="15">
      <c r="A37" s="179" t="s">
        <v>351</v>
      </c>
      <c r="B37" s="89">
        <v>1240</v>
      </c>
      <c r="C37" s="98">
        <v>130</v>
      </c>
      <c r="D37" s="63">
        <v>134</v>
      </c>
      <c r="E37" s="130"/>
      <c r="F37" s="130"/>
      <c r="G37" s="130"/>
      <c r="H37" s="130"/>
      <c r="I37" s="130">
        <f t="shared" si="1"/>
        <v>1314000</v>
      </c>
      <c r="J37" s="130"/>
      <c r="K37" s="130"/>
      <c r="L37" s="60"/>
      <c r="M37" s="128">
        <v>1314000</v>
      </c>
      <c r="N37" s="60"/>
      <c r="O37" s="128"/>
      <c r="P37" s="60"/>
    </row>
    <row r="38" spans="1:16" ht="15" hidden="1">
      <c r="A38" s="79"/>
      <c r="B38" s="89"/>
      <c r="C38" s="98"/>
      <c r="D38" s="63"/>
      <c r="E38" s="60"/>
      <c r="F38" s="60"/>
      <c r="G38" s="60"/>
      <c r="H38" s="60"/>
      <c r="I38" s="60">
        <f t="shared" si="1"/>
        <v>0</v>
      </c>
      <c r="J38" s="60"/>
      <c r="K38" s="60"/>
      <c r="L38" s="60"/>
      <c r="M38" s="128"/>
      <c r="N38" s="60"/>
      <c r="O38" s="128"/>
      <c r="P38" s="60"/>
    </row>
    <row r="39" spans="1:16" ht="15">
      <c r="A39" s="181" t="s">
        <v>221</v>
      </c>
      <c r="B39" s="177">
        <v>1250</v>
      </c>
      <c r="C39" s="170">
        <v>130</v>
      </c>
      <c r="D39" s="170">
        <v>135</v>
      </c>
      <c r="E39" s="169"/>
      <c r="F39" s="169"/>
      <c r="G39" s="169"/>
      <c r="H39" s="169"/>
      <c r="I39" s="169">
        <f t="shared" si="1"/>
        <v>0</v>
      </c>
      <c r="J39" s="169" t="s">
        <v>94</v>
      </c>
      <c r="K39" s="169" t="s">
        <v>94</v>
      </c>
      <c r="L39" s="169" t="s">
        <v>94</v>
      </c>
      <c r="M39" s="168">
        <f>SUM(M40:M41)</f>
        <v>0</v>
      </c>
      <c r="N39" s="169" t="s">
        <v>94</v>
      </c>
      <c r="O39" s="168">
        <f>SUM(O40:O41)</f>
        <v>0</v>
      </c>
      <c r="P39" s="169" t="s">
        <v>94</v>
      </c>
    </row>
    <row r="40" spans="1:16" ht="15">
      <c r="A40" s="179"/>
      <c r="B40" s="89">
        <v>1250</v>
      </c>
      <c r="C40" s="63">
        <v>130</v>
      </c>
      <c r="D40" s="63">
        <v>135</v>
      </c>
      <c r="E40" s="130"/>
      <c r="F40" s="130"/>
      <c r="G40" s="130"/>
      <c r="H40" s="130"/>
      <c r="I40" s="130">
        <f t="shared" si="1"/>
        <v>0</v>
      </c>
      <c r="J40" s="60"/>
      <c r="K40" s="60"/>
      <c r="L40" s="60"/>
      <c r="M40" s="128"/>
      <c r="N40" s="60"/>
      <c r="O40" s="128"/>
      <c r="P40" s="60"/>
    </row>
    <row r="41" spans="1:16" ht="15" hidden="1">
      <c r="A41" s="79"/>
      <c r="B41" s="89"/>
      <c r="C41" s="63"/>
      <c r="D41" s="63"/>
      <c r="E41" s="60"/>
      <c r="F41" s="60"/>
      <c r="G41" s="60"/>
      <c r="H41" s="60"/>
      <c r="I41" s="60">
        <f t="shared" si="1"/>
        <v>0</v>
      </c>
      <c r="J41" s="60"/>
      <c r="K41" s="60"/>
      <c r="L41" s="60"/>
      <c r="M41" s="128"/>
      <c r="N41" s="60"/>
      <c r="O41" s="128"/>
      <c r="P41" s="60"/>
    </row>
    <row r="42" spans="1:16" ht="45">
      <c r="A42" s="181" t="s">
        <v>220</v>
      </c>
      <c r="B42" s="177">
        <v>1260</v>
      </c>
      <c r="C42" s="170">
        <v>130</v>
      </c>
      <c r="D42" s="170">
        <v>139</v>
      </c>
      <c r="E42" s="169"/>
      <c r="F42" s="169"/>
      <c r="G42" s="169"/>
      <c r="H42" s="169"/>
      <c r="I42" s="169">
        <f t="shared" si="1"/>
        <v>0</v>
      </c>
      <c r="J42" s="169">
        <f>SUM(J43:J44)</f>
        <v>0</v>
      </c>
      <c r="K42" s="169" t="s">
        <v>94</v>
      </c>
      <c r="L42" s="169" t="s">
        <v>94</v>
      </c>
      <c r="M42" s="168">
        <f>SUM(M43:M44)</f>
        <v>0</v>
      </c>
      <c r="N42" s="169" t="s">
        <v>94</v>
      </c>
      <c r="O42" s="168">
        <f>SUM(O43:O44)</f>
        <v>0</v>
      </c>
      <c r="P42" s="169" t="s">
        <v>94</v>
      </c>
    </row>
    <row r="43" spans="1:16" ht="15">
      <c r="A43" s="199"/>
      <c r="B43" s="198">
        <v>1260</v>
      </c>
      <c r="C43" s="193">
        <v>130</v>
      </c>
      <c r="D43" s="193">
        <v>139</v>
      </c>
      <c r="E43" s="194"/>
      <c r="F43" s="194"/>
      <c r="G43" s="194"/>
      <c r="H43" s="194"/>
      <c r="I43" s="194">
        <f t="shared" si="1"/>
        <v>0</v>
      </c>
      <c r="J43" s="194"/>
      <c r="K43" s="195"/>
      <c r="L43" s="195"/>
      <c r="M43" s="196"/>
      <c r="N43" s="195"/>
      <c r="O43" s="196"/>
      <c r="P43" s="195"/>
    </row>
    <row r="44" spans="1:16" ht="15" hidden="1">
      <c r="A44" s="79"/>
      <c r="B44" s="89"/>
      <c r="C44" s="63"/>
      <c r="D44" s="63"/>
      <c r="E44" s="60"/>
      <c r="F44" s="60"/>
      <c r="G44" s="60"/>
      <c r="H44" s="60"/>
      <c r="I44" s="60">
        <f t="shared" si="1"/>
        <v>0</v>
      </c>
      <c r="J44" s="60"/>
      <c r="K44" s="60"/>
      <c r="L44" s="60"/>
      <c r="M44" s="128"/>
      <c r="N44" s="60"/>
      <c r="O44" s="128"/>
      <c r="P44" s="60"/>
    </row>
    <row r="45" spans="1:16" ht="30">
      <c r="A45" s="84" t="s">
        <v>219</v>
      </c>
      <c r="B45" s="89">
        <v>1300</v>
      </c>
      <c r="C45" s="63">
        <v>140</v>
      </c>
      <c r="D45" s="63" t="s">
        <v>94</v>
      </c>
      <c r="E45" s="95"/>
      <c r="F45" s="95"/>
      <c r="G45" s="95"/>
      <c r="H45" s="183"/>
      <c r="I45" s="95">
        <f t="shared" si="1"/>
        <v>1000000</v>
      </c>
      <c r="J45" s="95" t="s">
        <v>94</v>
      </c>
      <c r="K45" s="95" t="s">
        <v>94</v>
      </c>
      <c r="L45" s="95" t="s">
        <v>94</v>
      </c>
      <c r="M45" s="62">
        <f>0+M46+M49+M52+M55</f>
        <v>1000000</v>
      </c>
      <c r="N45" s="95" t="s">
        <v>94</v>
      </c>
      <c r="O45" s="95" t="s">
        <v>94</v>
      </c>
      <c r="P45" s="95" t="s">
        <v>94</v>
      </c>
    </row>
    <row r="46" spans="1:16" ht="45">
      <c r="A46" s="181" t="s">
        <v>218</v>
      </c>
      <c r="B46" s="177">
        <v>1301</v>
      </c>
      <c r="C46" s="170">
        <v>140</v>
      </c>
      <c r="D46" s="170">
        <v>141</v>
      </c>
      <c r="E46" s="169"/>
      <c r="F46" s="169"/>
      <c r="G46" s="169"/>
      <c r="H46" s="169"/>
      <c r="I46" s="169">
        <f t="shared" si="1"/>
        <v>1000000</v>
      </c>
      <c r="J46" s="169" t="s">
        <v>94</v>
      </c>
      <c r="K46" s="169" t="s">
        <v>94</v>
      </c>
      <c r="L46" s="169" t="s">
        <v>94</v>
      </c>
      <c r="M46" s="168">
        <f>SUM(M47:M48)</f>
        <v>1000000</v>
      </c>
      <c r="N46" s="169" t="s">
        <v>94</v>
      </c>
      <c r="O46" s="169" t="s">
        <v>94</v>
      </c>
      <c r="P46" s="169" t="s">
        <v>94</v>
      </c>
    </row>
    <row r="47" spans="1:16" ht="15">
      <c r="A47" s="179" t="s">
        <v>350</v>
      </c>
      <c r="B47" s="89">
        <v>1301</v>
      </c>
      <c r="C47" s="63">
        <v>140</v>
      </c>
      <c r="D47" s="63">
        <v>141</v>
      </c>
      <c r="E47" s="130"/>
      <c r="F47" s="130"/>
      <c r="G47" s="130"/>
      <c r="H47" s="130"/>
      <c r="I47" s="130">
        <f t="shared" si="1"/>
        <v>1000000</v>
      </c>
      <c r="J47" s="60"/>
      <c r="K47" s="60"/>
      <c r="L47" s="60"/>
      <c r="M47" s="128">
        <v>1000000</v>
      </c>
      <c r="N47" s="60"/>
      <c r="O47" s="60"/>
      <c r="P47" s="60"/>
    </row>
    <row r="48" spans="1:16" ht="15" hidden="1">
      <c r="A48" s="79"/>
      <c r="B48" s="89"/>
      <c r="C48" s="63"/>
      <c r="D48" s="63"/>
      <c r="E48" s="60"/>
      <c r="F48" s="60"/>
      <c r="G48" s="60"/>
      <c r="H48" s="60"/>
      <c r="I48" s="60">
        <f aca="true" t="shared" si="2" ref="I48:I71">SUM(J48:M48)+SUM(O48:P48)</f>
        <v>0</v>
      </c>
      <c r="J48" s="60"/>
      <c r="K48" s="60"/>
      <c r="L48" s="60"/>
      <c r="M48" s="128"/>
      <c r="N48" s="60"/>
      <c r="O48" s="60"/>
      <c r="P48" s="60"/>
    </row>
    <row r="49" spans="1:16" ht="15">
      <c r="A49" s="181" t="s">
        <v>217</v>
      </c>
      <c r="B49" s="177">
        <v>1302</v>
      </c>
      <c r="C49" s="170">
        <v>140</v>
      </c>
      <c r="D49" s="170">
        <v>143</v>
      </c>
      <c r="E49" s="169"/>
      <c r="F49" s="169"/>
      <c r="G49" s="169"/>
      <c r="H49" s="169"/>
      <c r="I49" s="169">
        <f t="shared" si="2"/>
        <v>0</v>
      </c>
      <c r="J49" s="169" t="s">
        <v>94</v>
      </c>
      <c r="K49" s="169" t="s">
        <v>94</v>
      </c>
      <c r="L49" s="169" t="s">
        <v>94</v>
      </c>
      <c r="M49" s="168">
        <f>SUM(M50:M51)</f>
        <v>0</v>
      </c>
      <c r="N49" s="169" t="s">
        <v>94</v>
      </c>
      <c r="O49" s="169" t="s">
        <v>94</v>
      </c>
      <c r="P49" s="169" t="s">
        <v>94</v>
      </c>
    </row>
    <row r="50" spans="1:16" ht="15">
      <c r="A50" s="199"/>
      <c r="B50" s="198">
        <v>1302</v>
      </c>
      <c r="C50" s="193">
        <v>140</v>
      </c>
      <c r="D50" s="193">
        <v>143</v>
      </c>
      <c r="E50" s="194"/>
      <c r="F50" s="194"/>
      <c r="G50" s="194"/>
      <c r="H50" s="194"/>
      <c r="I50" s="194">
        <f t="shared" si="2"/>
        <v>0</v>
      </c>
      <c r="J50" s="195"/>
      <c r="K50" s="195"/>
      <c r="L50" s="195"/>
      <c r="M50" s="196"/>
      <c r="N50" s="195"/>
      <c r="O50" s="195"/>
      <c r="P50" s="195"/>
    </row>
    <row r="51" spans="1:16" ht="15" hidden="1">
      <c r="A51" s="79"/>
      <c r="B51" s="89"/>
      <c r="C51" s="63"/>
      <c r="D51" s="63"/>
      <c r="E51" s="60"/>
      <c r="F51" s="60"/>
      <c r="G51" s="60"/>
      <c r="H51" s="60"/>
      <c r="I51" s="60">
        <f t="shared" si="2"/>
        <v>0</v>
      </c>
      <c r="J51" s="60"/>
      <c r="K51" s="60"/>
      <c r="L51" s="60"/>
      <c r="M51" s="128"/>
      <c r="N51" s="60"/>
      <c r="O51" s="60"/>
      <c r="P51" s="60"/>
    </row>
    <row r="52" spans="1:16" ht="30">
      <c r="A52" s="181" t="s">
        <v>216</v>
      </c>
      <c r="B52" s="177">
        <v>1303</v>
      </c>
      <c r="C52" s="170">
        <v>140</v>
      </c>
      <c r="D52" s="170">
        <v>144</v>
      </c>
      <c r="E52" s="169"/>
      <c r="F52" s="169"/>
      <c r="G52" s="169"/>
      <c r="H52" s="169"/>
      <c r="I52" s="169">
        <f t="shared" si="2"/>
        <v>0</v>
      </c>
      <c r="J52" s="169" t="s">
        <v>94</v>
      </c>
      <c r="K52" s="169" t="s">
        <v>94</v>
      </c>
      <c r="L52" s="169" t="s">
        <v>94</v>
      </c>
      <c r="M52" s="168">
        <f>SUM(M53:M54)</f>
        <v>0</v>
      </c>
      <c r="N52" s="169" t="s">
        <v>94</v>
      </c>
      <c r="O52" s="169" t="s">
        <v>94</v>
      </c>
      <c r="P52" s="169" t="s">
        <v>94</v>
      </c>
    </row>
    <row r="53" spans="1:16" ht="15">
      <c r="A53" s="199"/>
      <c r="B53" s="198">
        <v>1303</v>
      </c>
      <c r="C53" s="193">
        <v>140</v>
      </c>
      <c r="D53" s="193">
        <v>144</v>
      </c>
      <c r="E53" s="194"/>
      <c r="F53" s="194"/>
      <c r="G53" s="194"/>
      <c r="H53" s="194"/>
      <c r="I53" s="194">
        <f t="shared" si="2"/>
        <v>0</v>
      </c>
      <c r="J53" s="195"/>
      <c r="K53" s="195"/>
      <c r="L53" s="195"/>
      <c r="M53" s="196"/>
      <c r="N53" s="195"/>
      <c r="O53" s="195"/>
      <c r="P53" s="195"/>
    </row>
    <row r="54" spans="1:16" ht="15" hidden="1">
      <c r="A54" s="79"/>
      <c r="B54" s="89"/>
      <c r="C54" s="63"/>
      <c r="D54" s="63"/>
      <c r="E54" s="60"/>
      <c r="F54" s="60"/>
      <c r="G54" s="60"/>
      <c r="H54" s="60"/>
      <c r="I54" s="60">
        <f t="shared" si="2"/>
        <v>0</v>
      </c>
      <c r="J54" s="60"/>
      <c r="K54" s="60"/>
      <c r="L54" s="60"/>
      <c r="M54" s="128"/>
      <c r="N54" s="60"/>
      <c r="O54" s="60"/>
      <c r="P54" s="60"/>
    </row>
    <row r="55" spans="1:16" ht="30">
      <c r="A55" s="181" t="s">
        <v>215</v>
      </c>
      <c r="B55" s="177">
        <v>1304</v>
      </c>
      <c r="C55" s="170">
        <v>140</v>
      </c>
      <c r="D55" s="170">
        <v>145</v>
      </c>
      <c r="E55" s="169"/>
      <c r="F55" s="169"/>
      <c r="G55" s="169"/>
      <c r="H55" s="169"/>
      <c r="I55" s="169">
        <f t="shared" si="2"/>
        <v>0</v>
      </c>
      <c r="J55" s="169" t="s">
        <v>94</v>
      </c>
      <c r="K55" s="169" t="s">
        <v>94</v>
      </c>
      <c r="L55" s="169" t="s">
        <v>94</v>
      </c>
      <c r="M55" s="168">
        <f>SUM(M56:M57)</f>
        <v>0</v>
      </c>
      <c r="N55" s="169" t="s">
        <v>94</v>
      </c>
      <c r="O55" s="169" t="s">
        <v>94</v>
      </c>
      <c r="P55" s="169" t="s">
        <v>94</v>
      </c>
    </row>
    <row r="56" spans="1:16" ht="15">
      <c r="A56" s="199"/>
      <c r="B56" s="198">
        <v>1304</v>
      </c>
      <c r="C56" s="193">
        <v>140</v>
      </c>
      <c r="D56" s="193">
        <v>145</v>
      </c>
      <c r="E56" s="194"/>
      <c r="F56" s="194"/>
      <c r="G56" s="194"/>
      <c r="H56" s="194"/>
      <c r="I56" s="194">
        <f t="shared" si="2"/>
        <v>0</v>
      </c>
      <c r="J56" s="195"/>
      <c r="K56" s="195"/>
      <c r="L56" s="195"/>
      <c r="M56" s="196"/>
      <c r="N56" s="195"/>
      <c r="O56" s="195"/>
      <c r="P56" s="195"/>
    </row>
    <row r="57" spans="1:16" ht="15" hidden="1">
      <c r="A57" s="79"/>
      <c r="B57" s="89"/>
      <c r="C57" s="63"/>
      <c r="D57" s="63"/>
      <c r="E57" s="60"/>
      <c r="F57" s="60"/>
      <c r="G57" s="60"/>
      <c r="H57" s="60"/>
      <c r="I57" s="60">
        <f t="shared" si="2"/>
        <v>0</v>
      </c>
      <c r="J57" s="60"/>
      <c r="K57" s="60"/>
      <c r="L57" s="60"/>
      <c r="M57" s="128"/>
      <c r="N57" s="60"/>
      <c r="O57" s="60"/>
      <c r="P57" s="60"/>
    </row>
    <row r="58" spans="1:16" ht="15">
      <c r="A58" s="84" t="s">
        <v>214</v>
      </c>
      <c r="B58" s="89" t="s">
        <v>213</v>
      </c>
      <c r="C58" s="63">
        <v>150</v>
      </c>
      <c r="D58" s="63" t="s">
        <v>94</v>
      </c>
      <c r="E58" s="95"/>
      <c r="F58" s="95"/>
      <c r="G58" s="95"/>
      <c r="H58" s="183"/>
      <c r="I58" s="95">
        <f t="shared" si="2"/>
        <v>16278752</v>
      </c>
      <c r="J58" s="95" t="s">
        <v>94</v>
      </c>
      <c r="K58" s="95">
        <f>0+K59</f>
        <v>14778752</v>
      </c>
      <c r="L58" s="95">
        <f>0+L62</f>
        <v>0</v>
      </c>
      <c r="M58" s="62">
        <f>0+M65+M76+M79+M80+M81</f>
        <v>1500000</v>
      </c>
      <c r="N58" s="62">
        <f>0+N65</f>
        <v>0</v>
      </c>
      <c r="O58" s="95" t="s">
        <v>94</v>
      </c>
      <c r="P58" s="62">
        <f>0+P80</f>
        <v>0</v>
      </c>
    </row>
    <row r="59" spans="1:16" ht="30">
      <c r="A59" s="79" t="s">
        <v>212</v>
      </c>
      <c r="B59" s="89">
        <v>1410</v>
      </c>
      <c r="C59" s="63">
        <v>150</v>
      </c>
      <c r="D59" s="63">
        <v>152</v>
      </c>
      <c r="E59" s="77"/>
      <c r="F59" s="77"/>
      <c r="G59" s="77"/>
      <c r="H59" s="77"/>
      <c r="I59" s="77">
        <f t="shared" si="2"/>
        <v>14778752</v>
      </c>
      <c r="J59" s="77" t="s">
        <v>94</v>
      </c>
      <c r="K59" s="132">
        <f>0+K60+K61</f>
        <v>14778752</v>
      </c>
      <c r="L59" s="77" t="s">
        <v>94</v>
      </c>
      <c r="M59" s="77" t="s">
        <v>94</v>
      </c>
      <c r="N59" s="77" t="s">
        <v>94</v>
      </c>
      <c r="O59" s="77" t="s">
        <v>94</v>
      </c>
      <c r="P59" s="77" t="s">
        <v>94</v>
      </c>
    </row>
    <row r="60" spans="1:16" ht="30">
      <c r="A60" s="88" t="s">
        <v>211</v>
      </c>
      <c r="B60" s="89">
        <v>14101</v>
      </c>
      <c r="C60" s="85">
        <v>150</v>
      </c>
      <c r="D60" s="85">
        <v>152</v>
      </c>
      <c r="E60" s="60"/>
      <c r="F60" s="60"/>
      <c r="G60" s="60"/>
      <c r="H60" s="60"/>
      <c r="I60" s="60">
        <f t="shared" si="2"/>
        <v>14778752</v>
      </c>
      <c r="J60" s="60" t="s">
        <v>94</v>
      </c>
      <c r="K60" s="128">
        <v>14778752</v>
      </c>
      <c r="L60" s="60" t="s">
        <v>94</v>
      </c>
      <c r="M60" s="60" t="s">
        <v>94</v>
      </c>
      <c r="N60" s="60" t="s">
        <v>94</v>
      </c>
      <c r="O60" s="60" t="s">
        <v>94</v>
      </c>
      <c r="P60" s="60" t="s">
        <v>94</v>
      </c>
    </row>
    <row r="61" spans="1:16" ht="30">
      <c r="A61" s="97" t="s">
        <v>210</v>
      </c>
      <c r="B61" s="89">
        <v>14102</v>
      </c>
      <c r="C61" s="85">
        <v>150</v>
      </c>
      <c r="D61" s="85">
        <v>162</v>
      </c>
      <c r="E61" s="60"/>
      <c r="F61" s="60"/>
      <c r="G61" s="60"/>
      <c r="H61" s="60"/>
      <c r="I61" s="60">
        <f t="shared" si="2"/>
        <v>0</v>
      </c>
      <c r="J61" s="60" t="s">
        <v>94</v>
      </c>
      <c r="K61" s="128"/>
      <c r="L61" s="60" t="s">
        <v>94</v>
      </c>
      <c r="M61" s="60" t="s">
        <v>94</v>
      </c>
      <c r="N61" s="60" t="s">
        <v>94</v>
      </c>
      <c r="O61" s="60" t="s">
        <v>94</v>
      </c>
      <c r="P61" s="60" t="s">
        <v>94</v>
      </c>
    </row>
    <row r="62" spans="1:16" ht="30">
      <c r="A62" s="181" t="s">
        <v>209</v>
      </c>
      <c r="B62" s="177">
        <v>1420</v>
      </c>
      <c r="C62" s="170">
        <v>150</v>
      </c>
      <c r="D62" s="170">
        <v>162</v>
      </c>
      <c r="E62" s="184"/>
      <c r="F62" s="184"/>
      <c r="G62" s="184"/>
      <c r="H62" s="185"/>
      <c r="I62" s="184">
        <f t="shared" si="2"/>
        <v>0</v>
      </c>
      <c r="J62" s="184" t="s">
        <v>94</v>
      </c>
      <c r="K62" s="184" t="s">
        <v>94</v>
      </c>
      <c r="L62" s="168">
        <f>SUM(L63:L64)</f>
        <v>0</v>
      </c>
      <c r="M62" s="169" t="s">
        <v>94</v>
      </c>
      <c r="N62" s="169" t="s">
        <v>94</v>
      </c>
      <c r="O62" s="169" t="s">
        <v>94</v>
      </c>
      <c r="P62" s="169" t="s">
        <v>94</v>
      </c>
    </row>
    <row r="63" spans="1:16" ht="15">
      <c r="A63" s="199"/>
      <c r="B63" s="198">
        <v>1420</v>
      </c>
      <c r="C63" s="193">
        <v>150</v>
      </c>
      <c r="D63" s="193">
        <v>162</v>
      </c>
      <c r="E63" s="194"/>
      <c r="F63" s="194"/>
      <c r="G63" s="194"/>
      <c r="H63" s="194"/>
      <c r="I63" s="194">
        <f t="shared" si="2"/>
        <v>0</v>
      </c>
      <c r="J63" s="195"/>
      <c r="K63" s="196"/>
      <c r="L63" s="196"/>
      <c r="M63" s="195"/>
      <c r="N63" s="195"/>
      <c r="O63" s="195"/>
      <c r="P63" s="195"/>
    </row>
    <row r="64" spans="1:16" ht="15" hidden="1">
      <c r="A64" s="79"/>
      <c r="B64" s="89"/>
      <c r="C64" s="63"/>
      <c r="D64" s="63"/>
      <c r="E64" s="60"/>
      <c r="F64" s="60"/>
      <c r="G64" s="60"/>
      <c r="H64" s="60"/>
      <c r="I64" s="60">
        <f t="shared" si="2"/>
        <v>0</v>
      </c>
      <c r="J64" s="60"/>
      <c r="K64" s="128"/>
      <c r="L64" s="128"/>
      <c r="M64" s="60"/>
      <c r="N64" s="60"/>
      <c r="O64" s="60"/>
      <c r="P64" s="60"/>
    </row>
    <row r="65" spans="1:16" ht="60">
      <c r="A65" s="79" t="s">
        <v>208</v>
      </c>
      <c r="B65" s="89">
        <v>1430</v>
      </c>
      <c r="C65" s="63">
        <v>150</v>
      </c>
      <c r="D65" s="63">
        <v>152</v>
      </c>
      <c r="E65" s="77"/>
      <c r="F65" s="77"/>
      <c r="G65" s="77"/>
      <c r="H65" s="77"/>
      <c r="I65" s="77">
        <f t="shared" si="2"/>
        <v>1500000</v>
      </c>
      <c r="J65" s="77" t="s">
        <v>94</v>
      </c>
      <c r="K65" s="77" t="s">
        <v>94</v>
      </c>
      <c r="L65" s="77" t="s">
        <v>94</v>
      </c>
      <c r="M65" s="62">
        <f>0+M66+M69</f>
        <v>1500000</v>
      </c>
      <c r="N65" s="62">
        <f>0+N69</f>
        <v>0</v>
      </c>
      <c r="O65" s="77" t="s">
        <v>94</v>
      </c>
      <c r="P65" s="77" t="s">
        <v>94</v>
      </c>
    </row>
    <row r="66" spans="1:16" ht="45">
      <c r="A66" s="178" t="s">
        <v>207</v>
      </c>
      <c r="B66" s="177">
        <v>1431</v>
      </c>
      <c r="C66" s="170">
        <v>150</v>
      </c>
      <c r="D66" s="170">
        <v>152</v>
      </c>
      <c r="E66" s="169"/>
      <c r="F66" s="169"/>
      <c r="G66" s="169"/>
      <c r="H66" s="169"/>
      <c r="I66" s="169">
        <f t="shared" si="2"/>
        <v>0</v>
      </c>
      <c r="J66" s="169" t="s">
        <v>94</v>
      </c>
      <c r="K66" s="169" t="s">
        <v>94</v>
      </c>
      <c r="L66" s="169" t="s">
        <v>94</v>
      </c>
      <c r="M66" s="182">
        <f>SUM(M67:M68)</f>
        <v>0</v>
      </c>
      <c r="N66" s="169" t="s">
        <v>94</v>
      </c>
      <c r="O66" s="169" t="s">
        <v>94</v>
      </c>
      <c r="P66" s="169" t="s">
        <v>94</v>
      </c>
    </row>
    <row r="67" spans="1:16" ht="15">
      <c r="A67" s="197"/>
      <c r="B67" s="198">
        <v>1431</v>
      </c>
      <c r="C67" s="193">
        <v>150</v>
      </c>
      <c r="D67" s="193">
        <v>152</v>
      </c>
      <c r="E67" s="194"/>
      <c r="F67" s="194"/>
      <c r="G67" s="194"/>
      <c r="H67" s="194"/>
      <c r="I67" s="194">
        <f t="shared" si="2"/>
        <v>0</v>
      </c>
      <c r="J67" s="195"/>
      <c r="K67" s="195"/>
      <c r="L67" s="195"/>
      <c r="M67" s="196"/>
      <c r="N67" s="195"/>
      <c r="O67" s="195"/>
      <c r="P67" s="195"/>
    </row>
    <row r="68" spans="1:16" ht="15" hidden="1">
      <c r="A68" s="78"/>
      <c r="B68" s="89"/>
      <c r="C68" s="63"/>
      <c r="D68" s="63"/>
      <c r="E68" s="60"/>
      <c r="F68" s="60"/>
      <c r="G68" s="60"/>
      <c r="H68" s="60"/>
      <c r="I68" s="60">
        <f t="shared" si="2"/>
        <v>0</v>
      </c>
      <c r="J68" s="60"/>
      <c r="K68" s="60"/>
      <c r="L68" s="60"/>
      <c r="M68" s="128"/>
      <c r="N68" s="60"/>
      <c r="O68" s="60"/>
      <c r="P68" s="60"/>
    </row>
    <row r="69" spans="1:16" ht="15">
      <c r="A69" s="78" t="s">
        <v>206</v>
      </c>
      <c r="B69" s="89">
        <v>1432</v>
      </c>
      <c r="C69" s="63">
        <v>150</v>
      </c>
      <c r="D69" s="63">
        <v>152</v>
      </c>
      <c r="E69" s="95"/>
      <c r="F69" s="95"/>
      <c r="G69" s="95"/>
      <c r="H69" s="183"/>
      <c r="I69" s="95">
        <f t="shared" si="2"/>
        <v>1500000</v>
      </c>
      <c r="J69" s="95" t="s">
        <v>94</v>
      </c>
      <c r="K69" s="95" t="s">
        <v>94</v>
      </c>
      <c r="L69" s="95" t="s">
        <v>94</v>
      </c>
      <c r="M69" s="62">
        <f>0+M70+M73</f>
        <v>1500000</v>
      </c>
      <c r="N69" s="62">
        <f>0+N70</f>
        <v>0</v>
      </c>
      <c r="O69" s="95" t="s">
        <v>94</v>
      </c>
      <c r="P69" s="95" t="s">
        <v>94</v>
      </c>
    </row>
    <row r="70" spans="1:16" ht="30">
      <c r="A70" s="178" t="s">
        <v>205</v>
      </c>
      <c r="B70" s="177">
        <v>14321</v>
      </c>
      <c r="C70" s="170">
        <v>150</v>
      </c>
      <c r="D70" s="170">
        <v>152</v>
      </c>
      <c r="E70" s="169"/>
      <c r="F70" s="169"/>
      <c r="G70" s="169"/>
      <c r="H70" s="169"/>
      <c r="I70" s="169">
        <f t="shared" si="2"/>
        <v>1500000</v>
      </c>
      <c r="J70" s="169" t="s">
        <v>94</v>
      </c>
      <c r="K70" s="169" t="s">
        <v>94</v>
      </c>
      <c r="L70" s="169" t="s">
        <v>94</v>
      </c>
      <c r="M70" s="182">
        <f>SUM(M71:M72)</f>
        <v>1500000</v>
      </c>
      <c r="N70" s="182">
        <f>SUM(N71:N72)</f>
        <v>0</v>
      </c>
      <c r="O70" s="169" t="s">
        <v>94</v>
      </c>
      <c r="P70" s="169" t="s">
        <v>94</v>
      </c>
    </row>
    <row r="71" spans="1:16" ht="15">
      <c r="A71" s="179" t="s">
        <v>349</v>
      </c>
      <c r="B71" s="89">
        <v>14321</v>
      </c>
      <c r="C71" s="63">
        <v>150</v>
      </c>
      <c r="D71" s="63">
        <v>152</v>
      </c>
      <c r="E71" s="130"/>
      <c r="F71" s="130"/>
      <c r="G71" s="130"/>
      <c r="H71" s="130"/>
      <c r="I71" s="60">
        <f t="shared" si="2"/>
        <v>1500000</v>
      </c>
      <c r="J71" s="60"/>
      <c r="K71" s="60"/>
      <c r="L71" s="60"/>
      <c r="M71" s="128">
        <v>1500000</v>
      </c>
      <c r="N71" s="128"/>
      <c r="O71" s="60"/>
      <c r="P71" s="60"/>
    </row>
    <row r="72" spans="1:16" ht="15" hidden="1">
      <c r="A72" s="78"/>
      <c r="B72" s="89"/>
      <c r="C72" s="63"/>
      <c r="D72" s="63"/>
      <c r="E72" s="60"/>
      <c r="F72" s="60"/>
      <c r="G72" s="60"/>
      <c r="H72" s="60"/>
      <c r="I72" s="60"/>
      <c r="J72" s="60"/>
      <c r="K72" s="60"/>
      <c r="L72" s="60"/>
      <c r="M72" s="128"/>
      <c r="N72" s="128"/>
      <c r="O72" s="60"/>
      <c r="P72" s="60"/>
    </row>
    <row r="73" spans="1:16" ht="15">
      <c r="A73" s="178" t="s">
        <v>204</v>
      </c>
      <c r="B73" s="177">
        <v>14322</v>
      </c>
      <c r="C73" s="170">
        <v>150</v>
      </c>
      <c r="D73" s="170">
        <v>152</v>
      </c>
      <c r="E73" s="169"/>
      <c r="F73" s="169"/>
      <c r="G73" s="169"/>
      <c r="H73" s="169"/>
      <c r="I73" s="169">
        <f>SUM(J73:M73)+SUM(O73:P73)</f>
        <v>0</v>
      </c>
      <c r="J73" s="169" t="s">
        <v>94</v>
      </c>
      <c r="K73" s="169" t="s">
        <v>94</v>
      </c>
      <c r="L73" s="169" t="s">
        <v>94</v>
      </c>
      <c r="M73" s="182">
        <f>SUM(M74:M75)</f>
        <v>0</v>
      </c>
      <c r="N73" s="169" t="s">
        <v>94</v>
      </c>
      <c r="O73" s="169" t="s">
        <v>94</v>
      </c>
      <c r="P73" s="169" t="s">
        <v>94</v>
      </c>
    </row>
    <row r="74" spans="1:16" ht="15">
      <c r="A74" s="199"/>
      <c r="B74" s="198">
        <v>14322</v>
      </c>
      <c r="C74" s="193">
        <v>150</v>
      </c>
      <c r="D74" s="193">
        <v>152</v>
      </c>
      <c r="E74" s="194"/>
      <c r="F74" s="194"/>
      <c r="G74" s="194"/>
      <c r="H74" s="194"/>
      <c r="I74" s="195">
        <f>SUM(J74:M74)+SUM(O74:P74)</f>
        <v>0</v>
      </c>
      <c r="J74" s="195"/>
      <c r="K74" s="195"/>
      <c r="L74" s="195"/>
      <c r="M74" s="196"/>
      <c r="N74" s="201"/>
      <c r="O74" s="195"/>
      <c r="P74" s="195"/>
    </row>
    <row r="75" spans="1:16" ht="15" hidden="1">
      <c r="A75" s="78"/>
      <c r="B75" s="89"/>
      <c r="C75" s="63"/>
      <c r="D75" s="63"/>
      <c r="E75" s="60"/>
      <c r="F75" s="60"/>
      <c r="G75" s="60"/>
      <c r="H75" s="60"/>
      <c r="I75" s="60"/>
      <c r="J75" s="60"/>
      <c r="K75" s="60"/>
      <c r="L75" s="60"/>
      <c r="M75" s="128"/>
      <c r="N75" s="60"/>
      <c r="O75" s="60"/>
      <c r="P75" s="60"/>
    </row>
    <row r="76" spans="1:16" ht="60">
      <c r="A76" s="181" t="s">
        <v>203</v>
      </c>
      <c r="B76" s="177">
        <v>1440</v>
      </c>
      <c r="C76" s="170">
        <v>150</v>
      </c>
      <c r="D76" s="170">
        <v>155</v>
      </c>
      <c r="E76" s="169"/>
      <c r="F76" s="169"/>
      <c r="G76" s="169"/>
      <c r="H76" s="169"/>
      <c r="I76" s="169">
        <f>SUM(J76:M76)+SUM(O76:P76)</f>
        <v>0</v>
      </c>
      <c r="J76" s="169" t="s">
        <v>94</v>
      </c>
      <c r="K76" s="169" t="s">
        <v>94</v>
      </c>
      <c r="L76" s="169" t="s">
        <v>94</v>
      </c>
      <c r="M76" s="182">
        <f>SUM(M77:M78)</f>
        <v>0</v>
      </c>
      <c r="N76" s="169" t="s">
        <v>94</v>
      </c>
      <c r="O76" s="169" t="s">
        <v>94</v>
      </c>
      <c r="P76" s="169" t="s">
        <v>94</v>
      </c>
    </row>
    <row r="77" spans="1:16" ht="15">
      <c r="A77" s="190"/>
      <c r="B77" s="198">
        <v>1440</v>
      </c>
      <c r="C77" s="193">
        <v>150</v>
      </c>
      <c r="D77" s="193">
        <v>155</v>
      </c>
      <c r="E77" s="194"/>
      <c r="F77" s="194"/>
      <c r="G77" s="194"/>
      <c r="H77" s="194"/>
      <c r="I77" s="195">
        <f>SUM(J77:M77)+SUM(O77:P77)</f>
        <v>0</v>
      </c>
      <c r="J77" s="195"/>
      <c r="K77" s="195"/>
      <c r="L77" s="195"/>
      <c r="M77" s="196"/>
      <c r="N77" s="195"/>
      <c r="O77" s="195"/>
      <c r="P77" s="195"/>
    </row>
    <row r="78" spans="1:16" ht="15" hidden="1">
      <c r="A78" s="79"/>
      <c r="B78" s="89"/>
      <c r="C78" s="63"/>
      <c r="D78" s="63"/>
      <c r="E78" s="60"/>
      <c r="F78" s="60"/>
      <c r="G78" s="60"/>
      <c r="H78" s="60"/>
      <c r="I78" s="60"/>
      <c r="J78" s="60"/>
      <c r="K78" s="60"/>
      <c r="L78" s="60"/>
      <c r="M78" s="128"/>
      <c r="N78" s="60"/>
      <c r="O78" s="60"/>
      <c r="P78" s="60"/>
    </row>
    <row r="79" spans="1:16" ht="45">
      <c r="A79" s="79" t="s">
        <v>202</v>
      </c>
      <c r="B79" s="89">
        <v>1450</v>
      </c>
      <c r="C79" s="63">
        <v>150</v>
      </c>
      <c r="D79" s="63">
        <v>156</v>
      </c>
      <c r="E79" s="60"/>
      <c r="F79" s="60"/>
      <c r="G79" s="60"/>
      <c r="H79" s="60"/>
      <c r="I79" s="60">
        <f aca="true" t="shared" si="3" ref="I79:I115">SUM(J79:M79)+SUM(O79:P79)</f>
        <v>0</v>
      </c>
      <c r="J79" s="60" t="s">
        <v>94</v>
      </c>
      <c r="K79" s="60" t="s">
        <v>94</v>
      </c>
      <c r="L79" s="60" t="s">
        <v>94</v>
      </c>
      <c r="M79" s="128"/>
      <c r="N79" s="60" t="s">
        <v>94</v>
      </c>
      <c r="O79" s="60" t="s">
        <v>94</v>
      </c>
      <c r="P79" s="60" t="s">
        <v>94</v>
      </c>
    </row>
    <row r="80" spans="1:16" ht="30">
      <c r="A80" s="79" t="s">
        <v>201</v>
      </c>
      <c r="B80" s="89">
        <v>1460</v>
      </c>
      <c r="C80" s="63">
        <v>150</v>
      </c>
      <c r="D80" s="63">
        <v>157</v>
      </c>
      <c r="E80" s="60"/>
      <c r="F80" s="60"/>
      <c r="G80" s="60"/>
      <c r="H80" s="60"/>
      <c r="I80" s="60">
        <f t="shared" si="3"/>
        <v>0</v>
      </c>
      <c r="J80" s="60" t="s">
        <v>94</v>
      </c>
      <c r="K80" s="60" t="s">
        <v>94</v>
      </c>
      <c r="L80" s="60" t="s">
        <v>94</v>
      </c>
      <c r="M80" s="128"/>
      <c r="N80" s="60" t="s">
        <v>94</v>
      </c>
      <c r="O80" s="60" t="s">
        <v>94</v>
      </c>
      <c r="P80" s="128"/>
    </row>
    <row r="81" spans="1:16" s="83" customFormat="1" ht="30">
      <c r="A81" s="79" t="s">
        <v>200</v>
      </c>
      <c r="B81" s="89">
        <v>1470</v>
      </c>
      <c r="C81" s="63">
        <v>150</v>
      </c>
      <c r="D81" s="63">
        <v>158</v>
      </c>
      <c r="E81" s="94"/>
      <c r="F81" s="94"/>
      <c r="G81" s="94"/>
      <c r="H81" s="60"/>
      <c r="I81" s="94">
        <f t="shared" si="3"/>
        <v>0</v>
      </c>
      <c r="J81" s="94" t="s">
        <v>94</v>
      </c>
      <c r="K81" s="60" t="s">
        <v>94</v>
      </c>
      <c r="L81" s="60" t="s">
        <v>94</v>
      </c>
      <c r="M81" s="128"/>
      <c r="N81" s="60" t="s">
        <v>94</v>
      </c>
      <c r="O81" s="60" t="s">
        <v>94</v>
      </c>
      <c r="P81" s="60" t="s">
        <v>94</v>
      </c>
    </row>
    <row r="82" spans="1:16" s="93" customFormat="1" ht="15">
      <c r="A82" s="84" t="s">
        <v>199</v>
      </c>
      <c r="B82" s="89">
        <v>1500</v>
      </c>
      <c r="C82" s="63">
        <v>180</v>
      </c>
      <c r="D82" s="63" t="s">
        <v>94</v>
      </c>
      <c r="E82" s="62"/>
      <c r="F82" s="62"/>
      <c r="G82" s="62"/>
      <c r="H82" s="175"/>
      <c r="I82" s="62">
        <f t="shared" si="3"/>
        <v>0</v>
      </c>
      <c r="J82" s="62" t="s">
        <v>94</v>
      </c>
      <c r="K82" s="62" t="s">
        <v>94</v>
      </c>
      <c r="L82" s="62" t="s">
        <v>94</v>
      </c>
      <c r="M82" s="62">
        <f>0+M83</f>
        <v>0</v>
      </c>
      <c r="N82" s="62" t="s">
        <v>94</v>
      </c>
      <c r="O82" s="62" t="s">
        <v>94</v>
      </c>
      <c r="P82" s="62" t="s">
        <v>94</v>
      </c>
    </row>
    <row r="83" spans="1:16" ht="15">
      <c r="A83" s="181" t="s">
        <v>197</v>
      </c>
      <c r="B83" s="177" t="s">
        <v>196</v>
      </c>
      <c r="C83" s="170">
        <v>180</v>
      </c>
      <c r="D83" s="170">
        <v>189</v>
      </c>
      <c r="E83" s="169"/>
      <c r="F83" s="169"/>
      <c r="G83" s="169"/>
      <c r="H83" s="169"/>
      <c r="I83" s="169">
        <f t="shared" si="3"/>
        <v>0</v>
      </c>
      <c r="J83" s="169" t="s">
        <v>94</v>
      </c>
      <c r="K83" s="169" t="s">
        <v>94</v>
      </c>
      <c r="L83" s="169" t="s">
        <v>94</v>
      </c>
      <c r="M83" s="168">
        <f>SUM(M84:M85)</f>
        <v>0</v>
      </c>
      <c r="N83" s="169" t="s">
        <v>94</v>
      </c>
      <c r="O83" s="169" t="s">
        <v>94</v>
      </c>
      <c r="P83" s="168">
        <f>SUM(P84:P85)</f>
        <v>0</v>
      </c>
    </row>
    <row r="84" spans="1:16" ht="15">
      <c r="A84" s="199"/>
      <c r="B84" s="198">
        <v>1530</v>
      </c>
      <c r="C84" s="193">
        <v>180</v>
      </c>
      <c r="D84" s="193">
        <v>189</v>
      </c>
      <c r="E84" s="194"/>
      <c r="F84" s="194"/>
      <c r="G84" s="194"/>
      <c r="H84" s="194"/>
      <c r="I84" s="194">
        <f t="shared" si="3"/>
        <v>0</v>
      </c>
      <c r="J84" s="195"/>
      <c r="K84" s="195"/>
      <c r="L84" s="195"/>
      <c r="M84" s="196"/>
      <c r="N84" s="195"/>
      <c r="O84" s="195"/>
      <c r="P84" s="194"/>
    </row>
    <row r="85" spans="1:16" ht="15" hidden="1">
      <c r="A85" s="79"/>
      <c r="B85" s="89"/>
      <c r="C85" s="63"/>
      <c r="D85" s="63"/>
      <c r="E85" s="60"/>
      <c r="F85" s="60"/>
      <c r="G85" s="60"/>
      <c r="H85" s="60"/>
      <c r="I85" s="60">
        <f t="shared" si="3"/>
        <v>0</v>
      </c>
      <c r="J85" s="60"/>
      <c r="K85" s="60"/>
      <c r="L85" s="60"/>
      <c r="M85" s="128"/>
      <c r="N85" s="60"/>
      <c r="O85" s="60"/>
      <c r="P85" s="130"/>
    </row>
    <row r="86" spans="1:16" ht="15">
      <c r="A86" s="84" t="s">
        <v>195</v>
      </c>
      <c r="B86" s="89" t="s">
        <v>194</v>
      </c>
      <c r="C86" s="63">
        <v>400</v>
      </c>
      <c r="D86" s="63" t="s">
        <v>94</v>
      </c>
      <c r="E86" s="62"/>
      <c r="F86" s="62"/>
      <c r="G86" s="62"/>
      <c r="H86" s="175"/>
      <c r="I86" s="62">
        <f t="shared" si="3"/>
        <v>0</v>
      </c>
      <c r="J86" s="62" t="s">
        <v>94</v>
      </c>
      <c r="K86" s="62" t="s">
        <v>94</v>
      </c>
      <c r="L86" s="62" t="s">
        <v>94</v>
      </c>
      <c r="M86" s="62">
        <f>0+M87+M90+M93</f>
        <v>0</v>
      </c>
      <c r="N86" s="62" t="s">
        <v>94</v>
      </c>
      <c r="O86" s="62" t="s">
        <v>94</v>
      </c>
      <c r="P86" s="62" t="s">
        <v>94</v>
      </c>
    </row>
    <row r="87" spans="1:16" ht="30">
      <c r="A87" s="181" t="s">
        <v>193</v>
      </c>
      <c r="B87" s="177" t="s">
        <v>192</v>
      </c>
      <c r="C87" s="170">
        <v>410</v>
      </c>
      <c r="D87" s="180" t="s">
        <v>94</v>
      </c>
      <c r="E87" s="169"/>
      <c r="F87" s="169"/>
      <c r="G87" s="169"/>
      <c r="H87" s="169"/>
      <c r="I87" s="169">
        <f t="shared" si="3"/>
        <v>0</v>
      </c>
      <c r="J87" s="169" t="s">
        <v>94</v>
      </c>
      <c r="K87" s="169" t="s">
        <v>94</v>
      </c>
      <c r="L87" s="169" t="s">
        <v>94</v>
      </c>
      <c r="M87" s="168">
        <f>SUM(M88:M89)</f>
        <v>0</v>
      </c>
      <c r="N87" s="169" t="s">
        <v>94</v>
      </c>
      <c r="O87" s="169" t="s">
        <v>94</v>
      </c>
      <c r="P87" s="169" t="s">
        <v>94</v>
      </c>
    </row>
    <row r="88" spans="1:16" ht="15">
      <c r="A88" s="199"/>
      <c r="B88" s="198">
        <v>1910</v>
      </c>
      <c r="C88" s="193">
        <v>410</v>
      </c>
      <c r="D88" s="200" t="s">
        <v>94</v>
      </c>
      <c r="E88" s="194"/>
      <c r="F88" s="194"/>
      <c r="G88" s="194"/>
      <c r="H88" s="194"/>
      <c r="I88" s="194">
        <f t="shared" si="3"/>
        <v>0</v>
      </c>
      <c r="J88" s="195"/>
      <c r="K88" s="195"/>
      <c r="L88" s="195"/>
      <c r="M88" s="196"/>
      <c r="N88" s="195"/>
      <c r="O88" s="195"/>
      <c r="P88" s="195"/>
    </row>
    <row r="89" spans="1:16" ht="15" hidden="1">
      <c r="A89" s="79"/>
      <c r="B89" s="89"/>
      <c r="C89" s="63"/>
      <c r="D89" s="167"/>
      <c r="E89" s="60"/>
      <c r="F89" s="60"/>
      <c r="G89" s="60"/>
      <c r="H89" s="60"/>
      <c r="I89" s="60">
        <f t="shared" si="3"/>
        <v>0</v>
      </c>
      <c r="J89" s="60"/>
      <c r="K89" s="60"/>
      <c r="L89" s="60"/>
      <c r="M89" s="128"/>
      <c r="N89" s="60"/>
      <c r="O89" s="60"/>
      <c r="P89" s="60"/>
    </row>
    <row r="90" spans="1:16" ht="30">
      <c r="A90" s="181" t="s">
        <v>191</v>
      </c>
      <c r="B90" s="177" t="s">
        <v>190</v>
      </c>
      <c r="C90" s="170">
        <v>420</v>
      </c>
      <c r="D90" s="180" t="s">
        <v>94</v>
      </c>
      <c r="E90" s="169"/>
      <c r="F90" s="169"/>
      <c r="G90" s="169"/>
      <c r="H90" s="169"/>
      <c r="I90" s="169">
        <f t="shared" si="3"/>
        <v>0</v>
      </c>
      <c r="J90" s="169" t="s">
        <v>94</v>
      </c>
      <c r="K90" s="169" t="s">
        <v>94</v>
      </c>
      <c r="L90" s="169" t="s">
        <v>94</v>
      </c>
      <c r="M90" s="168">
        <f>SUM(M91:M92)</f>
        <v>0</v>
      </c>
      <c r="N90" s="169" t="s">
        <v>94</v>
      </c>
      <c r="O90" s="169" t="s">
        <v>94</v>
      </c>
      <c r="P90" s="169" t="s">
        <v>94</v>
      </c>
    </row>
    <row r="91" spans="1:16" ht="15">
      <c r="A91" s="199"/>
      <c r="B91" s="198">
        <v>1920</v>
      </c>
      <c r="C91" s="193">
        <v>420</v>
      </c>
      <c r="D91" s="200" t="s">
        <v>94</v>
      </c>
      <c r="E91" s="194"/>
      <c r="F91" s="194"/>
      <c r="G91" s="194"/>
      <c r="H91" s="194"/>
      <c r="I91" s="194">
        <f t="shared" si="3"/>
        <v>0</v>
      </c>
      <c r="J91" s="195"/>
      <c r="K91" s="195"/>
      <c r="L91" s="195"/>
      <c r="M91" s="196"/>
      <c r="N91" s="195"/>
      <c r="O91" s="195"/>
      <c r="P91" s="195"/>
    </row>
    <row r="92" spans="1:16" ht="15" hidden="1">
      <c r="A92" s="79"/>
      <c r="B92" s="89"/>
      <c r="C92" s="63"/>
      <c r="D92" s="167"/>
      <c r="E92" s="60"/>
      <c r="F92" s="60"/>
      <c r="G92" s="60"/>
      <c r="H92" s="60"/>
      <c r="I92" s="60">
        <f t="shared" si="3"/>
        <v>0</v>
      </c>
      <c r="J92" s="60"/>
      <c r="K92" s="60"/>
      <c r="L92" s="60"/>
      <c r="M92" s="128"/>
      <c r="N92" s="60"/>
      <c r="O92" s="60"/>
      <c r="P92" s="60"/>
    </row>
    <row r="93" spans="1:16" ht="30">
      <c r="A93" s="79" t="s">
        <v>189</v>
      </c>
      <c r="B93" s="89" t="s">
        <v>188</v>
      </c>
      <c r="C93" s="63">
        <v>440</v>
      </c>
      <c r="D93" s="167" t="s">
        <v>94</v>
      </c>
      <c r="E93" s="77"/>
      <c r="F93" s="77"/>
      <c r="G93" s="77"/>
      <c r="H93" s="77"/>
      <c r="I93" s="77">
        <f t="shared" si="3"/>
        <v>0</v>
      </c>
      <c r="J93" s="77" t="s">
        <v>94</v>
      </c>
      <c r="K93" s="77" t="s">
        <v>94</v>
      </c>
      <c r="L93" s="77" t="s">
        <v>94</v>
      </c>
      <c r="M93" s="62">
        <f>0+M94+M97+M100+M103+M106</f>
        <v>0</v>
      </c>
      <c r="N93" s="77" t="s">
        <v>94</v>
      </c>
      <c r="O93" s="77" t="s">
        <v>94</v>
      </c>
      <c r="P93" s="77" t="s">
        <v>94</v>
      </c>
    </row>
    <row r="94" spans="1:16" ht="30">
      <c r="A94" s="178" t="s">
        <v>187</v>
      </c>
      <c r="B94" s="177">
        <v>1941</v>
      </c>
      <c r="C94" s="170">
        <v>440</v>
      </c>
      <c r="D94" s="170">
        <v>131</v>
      </c>
      <c r="E94" s="169"/>
      <c r="F94" s="169"/>
      <c r="G94" s="169"/>
      <c r="H94" s="169"/>
      <c r="I94" s="169">
        <f t="shared" si="3"/>
        <v>0</v>
      </c>
      <c r="J94" s="169" t="s">
        <v>94</v>
      </c>
      <c r="K94" s="169" t="s">
        <v>94</v>
      </c>
      <c r="L94" s="169" t="s">
        <v>94</v>
      </c>
      <c r="M94" s="168">
        <f>SUM(M95:M96)</f>
        <v>0</v>
      </c>
      <c r="N94" s="169" t="s">
        <v>94</v>
      </c>
      <c r="O94" s="169" t="s">
        <v>94</v>
      </c>
      <c r="P94" s="169" t="s">
        <v>94</v>
      </c>
    </row>
    <row r="95" spans="1:16" ht="15">
      <c r="A95" s="197"/>
      <c r="B95" s="198">
        <v>1941</v>
      </c>
      <c r="C95" s="193">
        <v>440</v>
      </c>
      <c r="D95" s="193">
        <v>131</v>
      </c>
      <c r="E95" s="194"/>
      <c r="F95" s="194"/>
      <c r="G95" s="194"/>
      <c r="H95" s="194"/>
      <c r="I95" s="194">
        <f t="shared" si="3"/>
        <v>0</v>
      </c>
      <c r="J95" s="195"/>
      <c r="K95" s="195"/>
      <c r="L95" s="195"/>
      <c r="M95" s="196"/>
      <c r="N95" s="195"/>
      <c r="O95" s="195"/>
      <c r="P95" s="195"/>
    </row>
    <row r="96" spans="1:16" ht="15" hidden="1">
      <c r="A96" s="78"/>
      <c r="B96" s="89"/>
      <c r="C96" s="63"/>
      <c r="D96" s="63"/>
      <c r="E96" s="60"/>
      <c r="F96" s="60"/>
      <c r="G96" s="60"/>
      <c r="H96" s="60"/>
      <c r="I96" s="60">
        <f t="shared" si="3"/>
        <v>0</v>
      </c>
      <c r="J96" s="60"/>
      <c r="K96" s="60"/>
      <c r="L96" s="60"/>
      <c r="M96" s="128"/>
      <c r="N96" s="60"/>
      <c r="O96" s="60"/>
      <c r="P96" s="60"/>
    </row>
    <row r="97" spans="1:16" ht="14.25" customHeight="1">
      <c r="A97" s="178" t="s">
        <v>186</v>
      </c>
      <c r="B97" s="177">
        <v>1942</v>
      </c>
      <c r="C97" s="170">
        <v>440</v>
      </c>
      <c r="D97" s="170">
        <v>442</v>
      </c>
      <c r="E97" s="169"/>
      <c r="F97" s="169"/>
      <c r="G97" s="169"/>
      <c r="H97" s="169"/>
      <c r="I97" s="169">
        <f t="shared" si="3"/>
        <v>0</v>
      </c>
      <c r="J97" s="169" t="s">
        <v>94</v>
      </c>
      <c r="K97" s="169" t="s">
        <v>94</v>
      </c>
      <c r="L97" s="169" t="s">
        <v>94</v>
      </c>
      <c r="M97" s="168">
        <f>SUM(M98:M99)</f>
        <v>0</v>
      </c>
      <c r="N97" s="169" t="s">
        <v>94</v>
      </c>
      <c r="O97" s="169" t="s">
        <v>94</v>
      </c>
      <c r="P97" s="169" t="s">
        <v>94</v>
      </c>
    </row>
    <row r="98" spans="1:16" ht="15">
      <c r="A98" s="197"/>
      <c r="B98" s="198">
        <v>1942</v>
      </c>
      <c r="C98" s="193">
        <v>440</v>
      </c>
      <c r="D98" s="193">
        <v>442</v>
      </c>
      <c r="E98" s="194"/>
      <c r="F98" s="194"/>
      <c r="G98" s="194"/>
      <c r="H98" s="194"/>
      <c r="I98" s="194">
        <f t="shared" si="3"/>
        <v>0</v>
      </c>
      <c r="J98" s="195"/>
      <c r="K98" s="195"/>
      <c r="L98" s="195"/>
      <c r="M98" s="196"/>
      <c r="N98" s="195"/>
      <c r="O98" s="195"/>
      <c r="P98" s="195"/>
    </row>
    <row r="99" spans="1:16" ht="15" hidden="1">
      <c r="A99" s="78"/>
      <c r="B99" s="89"/>
      <c r="C99" s="63"/>
      <c r="D99" s="63"/>
      <c r="E99" s="60"/>
      <c r="F99" s="60"/>
      <c r="G99" s="60"/>
      <c r="H99" s="60"/>
      <c r="I99" s="60">
        <f t="shared" si="3"/>
        <v>0</v>
      </c>
      <c r="J99" s="60"/>
      <c r="K99" s="60"/>
      <c r="L99" s="60"/>
      <c r="M99" s="128"/>
      <c r="N99" s="60"/>
      <c r="O99" s="60"/>
      <c r="P99" s="60"/>
    </row>
    <row r="100" spans="1:16" ht="30">
      <c r="A100" s="178" t="s">
        <v>185</v>
      </c>
      <c r="B100" s="177">
        <v>1943</v>
      </c>
      <c r="C100" s="170">
        <v>440</v>
      </c>
      <c r="D100" s="170">
        <v>444</v>
      </c>
      <c r="E100" s="169"/>
      <c r="F100" s="169"/>
      <c r="G100" s="169"/>
      <c r="H100" s="169"/>
      <c r="I100" s="169">
        <f t="shared" si="3"/>
        <v>0</v>
      </c>
      <c r="J100" s="169" t="s">
        <v>94</v>
      </c>
      <c r="K100" s="169" t="s">
        <v>94</v>
      </c>
      <c r="L100" s="169" t="s">
        <v>94</v>
      </c>
      <c r="M100" s="168">
        <f>SUM(M101:M102)</f>
        <v>0</v>
      </c>
      <c r="N100" s="169" t="s">
        <v>94</v>
      </c>
      <c r="O100" s="169" t="s">
        <v>94</v>
      </c>
      <c r="P100" s="169" t="s">
        <v>94</v>
      </c>
    </row>
    <row r="101" spans="1:16" ht="15">
      <c r="A101" s="197"/>
      <c r="B101" s="198">
        <v>1943</v>
      </c>
      <c r="C101" s="193">
        <v>440</v>
      </c>
      <c r="D101" s="193">
        <v>444</v>
      </c>
      <c r="E101" s="194"/>
      <c r="F101" s="194"/>
      <c r="G101" s="194"/>
      <c r="H101" s="194"/>
      <c r="I101" s="194">
        <f t="shared" si="3"/>
        <v>0</v>
      </c>
      <c r="J101" s="195"/>
      <c r="K101" s="195"/>
      <c r="L101" s="195"/>
      <c r="M101" s="196"/>
      <c r="N101" s="195"/>
      <c r="O101" s="195"/>
      <c r="P101" s="195"/>
    </row>
    <row r="102" spans="1:16" ht="15" hidden="1">
      <c r="A102" s="78"/>
      <c r="B102" s="89"/>
      <c r="C102" s="63"/>
      <c r="D102" s="63"/>
      <c r="E102" s="60"/>
      <c r="F102" s="60"/>
      <c r="G102" s="60"/>
      <c r="H102" s="60"/>
      <c r="I102" s="60">
        <f t="shared" si="3"/>
        <v>0</v>
      </c>
      <c r="J102" s="60"/>
      <c r="K102" s="60"/>
      <c r="L102" s="60"/>
      <c r="M102" s="128"/>
      <c r="N102" s="60"/>
      <c r="O102" s="60"/>
      <c r="P102" s="60"/>
    </row>
    <row r="103" spans="1:16" ht="30">
      <c r="A103" s="178" t="s">
        <v>184</v>
      </c>
      <c r="B103" s="177">
        <v>1945</v>
      </c>
      <c r="C103" s="170">
        <v>440</v>
      </c>
      <c r="D103" s="170">
        <v>446</v>
      </c>
      <c r="E103" s="169"/>
      <c r="F103" s="169"/>
      <c r="G103" s="169"/>
      <c r="H103" s="169"/>
      <c r="I103" s="169">
        <f t="shared" si="3"/>
        <v>0</v>
      </c>
      <c r="J103" s="169" t="s">
        <v>94</v>
      </c>
      <c r="K103" s="169" t="s">
        <v>94</v>
      </c>
      <c r="L103" s="169" t="s">
        <v>94</v>
      </c>
      <c r="M103" s="168">
        <f>SUM(M104:M105)</f>
        <v>0</v>
      </c>
      <c r="N103" s="169" t="s">
        <v>94</v>
      </c>
      <c r="O103" s="169" t="s">
        <v>94</v>
      </c>
      <c r="P103" s="169" t="s">
        <v>94</v>
      </c>
    </row>
    <row r="104" spans="1:16" ht="15">
      <c r="A104" s="197"/>
      <c r="B104" s="198">
        <v>1945</v>
      </c>
      <c r="C104" s="193">
        <v>440</v>
      </c>
      <c r="D104" s="193">
        <v>446</v>
      </c>
      <c r="E104" s="194"/>
      <c r="F104" s="194"/>
      <c r="G104" s="194"/>
      <c r="H104" s="194"/>
      <c r="I104" s="194">
        <f t="shared" si="3"/>
        <v>0</v>
      </c>
      <c r="J104" s="195"/>
      <c r="K104" s="195"/>
      <c r="L104" s="195"/>
      <c r="M104" s="196"/>
      <c r="N104" s="195"/>
      <c r="O104" s="195"/>
      <c r="P104" s="195"/>
    </row>
    <row r="105" spans="1:16" ht="15" hidden="1">
      <c r="A105" s="78"/>
      <c r="B105" s="89"/>
      <c r="C105" s="63"/>
      <c r="D105" s="63"/>
      <c r="E105" s="60"/>
      <c r="F105" s="60"/>
      <c r="G105" s="60"/>
      <c r="H105" s="60"/>
      <c r="I105" s="60">
        <f t="shared" si="3"/>
        <v>0</v>
      </c>
      <c r="J105" s="60"/>
      <c r="K105" s="60"/>
      <c r="L105" s="60"/>
      <c r="M105" s="128"/>
      <c r="N105" s="60"/>
      <c r="O105" s="60"/>
      <c r="P105" s="60"/>
    </row>
    <row r="106" spans="1:16" ht="30">
      <c r="A106" s="178" t="s">
        <v>183</v>
      </c>
      <c r="B106" s="177">
        <v>1946</v>
      </c>
      <c r="C106" s="170">
        <v>440</v>
      </c>
      <c r="D106" s="170">
        <v>449</v>
      </c>
      <c r="E106" s="169"/>
      <c r="F106" s="169"/>
      <c r="G106" s="169"/>
      <c r="H106" s="169"/>
      <c r="I106" s="169">
        <f t="shared" si="3"/>
        <v>0</v>
      </c>
      <c r="J106" s="169" t="s">
        <v>94</v>
      </c>
      <c r="K106" s="169" t="s">
        <v>94</v>
      </c>
      <c r="L106" s="169" t="s">
        <v>94</v>
      </c>
      <c r="M106" s="168">
        <f>SUM(M107:M108)</f>
        <v>0</v>
      </c>
      <c r="N106" s="169" t="s">
        <v>94</v>
      </c>
      <c r="O106" s="169" t="s">
        <v>94</v>
      </c>
      <c r="P106" s="169" t="s">
        <v>94</v>
      </c>
    </row>
    <row r="107" spans="1:16" ht="15">
      <c r="A107" s="197"/>
      <c r="B107" s="198">
        <v>1946</v>
      </c>
      <c r="C107" s="193">
        <v>440</v>
      </c>
      <c r="D107" s="193">
        <v>449</v>
      </c>
      <c r="E107" s="194"/>
      <c r="F107" s="194"/>
      <c r="G107" s="194"/>
      <c r="H107" s="194"/>
      <c r="I107" s="194">
        <f t="shared" si="3"/>
        <v>0</v>
      </c>
      <c r="J107" s="195"/>
      <c r="K107" s="195"/>
      <c r="L107" s="195"/>
      <c r="M107" s="196"/>
      <c r="N107" s="195"/>
      <c r="O107" s="195"/>
      <c r="P107" s="195"/>
    </row>
    <row r="108" spans="1:16" ht="15" hidden="1">
      <c r="A108" s="78"/>
      <c r="B108" s="89"/>
      <c r="C108" s="63"/>
      <c r="D108" s="63"/>
      <c r="E108" s="60"/>
      <c r="F108" s="60"/>
      <c r="G108" s="60"/>
      <c r="H108" s="60"/>
      <c r="I108" s="60">
        <f t="shared" si="3"/>
        <v>0</v>
      </c>
      <c r="J108" s="60"/>
      <c r="K108" s="60"/>
      <c r="L108" s="60"/>
      <c r="M108" s="128"/>
      <c r="N108" s="60"/>
      <c r="O108" s="60"/>
      <c r="P108" s="60"/>
    </row>
    <row r="109" spans="1:16" ht="15">
      <c r="A109" s="84" t="s">
        <v>182</v>
      </c>
      <c r="B109" s="89" t="s">
        <v>181</v>
      </c>
      <c r="C109" s="82" t="s">
        <v>94</v>
      </c>
      <c r="D109" s="82" t="s">
        <v>94</v>
      </c>
      <c r="E109" s="62"/>
      <c r="F109" s="62"/>
      <c r="G109" s="62"/>
      <c r="H109" s="175"/>
      <c r="I109" s="62">
        <f t="shared" si="3"/>
        <v>0</v>
      </c>
      <c r="J109" s="62">
        <f>0+J110</f>
        <v>0</v>
      </c>
      <c r="K109" s="62">
        <f>0+K110</f>
        <v>0</v>
      </c>
      <c r="L109" s="77" t="s">
        <v>94</v>
      </c>
      <c r="M109" s="62">
        <f>0+M110</f>
        <v>0</v>
      </c>
      <c r="N109" s="62">
        <f>0+N110</f>
        <v>0</v>
      </c>
      <c r="O109" s="77" t="s">
        <v>94</v>
      </c>
      <c r="P109" s="77" t="s">
        <v>94</v>
      </c>
    </row>
    <row r="110" spans="1:16" ht="60">
      <c r="A110" s="79" t="s">
        <v>180</v>
      </c>
      <c r="B110" s="89" t="s">
        <v>179</v>
      </c>
      <c r="C110" s="63">
        <v>510</v>
      </c>
      <c r="D110" s="63">
        <v>510</v>
      </c>
      <c r="E110" s="128"/>
      <c r="F110" s="128"/>
      <c r="G110" s="128"/>
      <c r="H110" s="174"/>
      <c r="I110" s="128">
        <f t="shared" si="3"/>
        <v>0</v>
      </c>
      <c r="J110" s="128"/>
      <c r="K110" s="128"/>
      <c r="L110" s="60" t="s">
        <v>94</v>
      </c>
      <c r="M110" s="128"/>
      <c r="N110" s="128"/>
      <c r="O110" s="60" t="s">
        <v>94</v>
      </c>
      <c r="P110" s="60" t="s">
        <v>94</v>
      </c>
    </row>
    <row r="111" spans="1:16" ht="15">
      <c r="A111" s="75" t="s">
        <v>102</v>
      </c>
      <c r="B111" s="69">
        <v>3000</v>
      </c>
      <c r="C111" s="74">
        <v>100</v>
      </c>
      <c r="D111" s="63" t="s">
        <v>94</v>
      </c>
      <c r="E111" s="68"/>
      <c r="F111" s="68"/>
      <c r="G111" s="68"/>
      <c r="H111" s="173"/>
      <c r="I111" s="68">
        <f t="shared" si="3"/>
        <v>-6000000</v>
      </c>
      <c r="J111" s="68" t="s">
        <v>94</v>
      </c>
      <c r="K111" s="68" t="s">
        <v>94</v>
      </c>
      <c r="L111" s="77" t="s">
        <v>94</v>
      </c>
      <c r="M111" s="68">
        <f>0+M112+M113+M114+M117</f>
        <v>-6000000</v>
      </c>
      <c r="N111" s="68">
        <f>0+N112+N113+N114+N117</f>
        <v>0</v>
      </c>
      <c r="O111" s="68" t="s">
        <v>94</v>
      </c>
      <c r="P111" s="68">
        <f>0+P112+P113+P114+P117</f>
        <v>0</v>
      </c>
    </row>
    <row r="112" spans="1:16" ht="30">
      <c r="A112" s="73" t="s">
        <v>101</v>
      </c>
      <c r="B112" s="71">
        <v>3010</v>
      </c>
      <c r="C112" s="63">
        <v>180</v>
      </c>
      <c r="D112" s="63">
        <v>189</v>
      </c>
      <c r="E112" s="60"/>
      <c r="F112" s="60"/>
      <c r="G112" s="60"/>
      <c r="H112" s="60"/>
      <c r="I112" s="60">
        <f t="shared" si="3"/>
        <v>-500000</v>
      </c>
      <c r="J112" s="60" t="s">
        <v>94</v>
      </c>
      <c r="K112" s="60" t="s">
        <v>94</v>
      </c>
      <c r="L112" s="60" t="s">
        <v>94</v>
      </c>
      <c r="M112" s="128">
        <v>-500000</v>
      </c>
      <c r="N112" s="128"/>
      <c r="O112" s="60" t="s">
        <v>94</v>
      </c>
      <c r="P112" s="128"/>
    </row>
    <row r="113" spans="1:16" ht="15">
      <c r="A113" s="72" t="s">
        <v>100</v>
      </c>
      <c r="B113" s="71">
        <v>3020</v>
      </c>
      <c r="C113" s="63">
        <v>180</v>
      </c>
      <c r="D113" s="63">
        <v>189</v>
      </c>
      <c r="E113" s="60"/>
      <c r="F113" s="60"/>
      <c r="G113" s="60"/>
      <c r="H113" s="60"/>
      <c r="I113" s="60">
        <f t="shared" si="3"/>
        <v>-5500000</v>
      </c>
      <c r="J113" s="60" t="s">
        <v>94</v>
      </c>
      <c r="K113" s="60" t="s">
        <v>94</v>
      </c>
      <c r="L113" s="60" t="s">
        <v>94</v>
      </c>
      <c r="M113" s="128">
        <v>-5500000</v>
      </c>
      <c r="N113" s="128"/>
      <c r="O113" s="60" t="s">
        <v>94</v>
      </c>
      <c r="P113" s="128"/>
    </row>
    <row r="114" spans="1:16" ht="15">
      <c r="A114" s="172" t="s">
        <v>99</v>
      </c>
      <c r="B114" s="171">
        <v>3030</v>
      </c>
      <c r="C114" s="170">
        <v>180</v>
      </c>
      <c r="D114" s="170">
        <v>189</v>
      </c>
      <c r="E114" s="169"/>
      <c r="F114" s="169"/>
      <c r="G114" s="169"/>
      <c r="H114" s="169"/>
      <c r="I114" s="169">
        <f t="shared" si="3"/>
        <v>0</v>
      </c>
      <c r="J114" s="169" t="s">
        <v>94</v>
      </c>
      <c r="K114" s="169" t="s">
        <v>94</v>
      </c>
      <c r="L114" s="169" t="s">
        <v>94</v>
      </c>
      <c r="M114" s="168">
        <f>SUM(M115:M116)</f>
        <v>0</v>
      </c>
      <c r="N114" s="168">
        <f>SUM(N115:N116)</f>
        <v>0</v>
      </c>
      <c r="O114" s="169" t="s">
        <v>94</v>
      </c>
      <c r="P114" s="168">
        <f>SUM(P115:P116)</f>
        <v>0</v>
      </c>
    </row>
    <row r="115" spans="1:16" ht="15">
      <c r="A115" s="190"/>
      <c r="B115" s="191">
        <v>3030</v>
      </c>
      <c r="C115" s="192">
        <v>180</v>
      </c>
      <c r="D115" s="193">
        <v>189</v>
      </c>
      <c r="E115" s="194"/>
      <c r="F115" s="194"/>
      <c r="G115" s="194"/>
      <c r="H115" s="194"/>
      <c r="I115" s="194">
        <f t="shared" si="3"/>
        <v>0</v>
      </c>
      <c r="J115" s="195"/>
      <c r="K115" s="195"/>
      <c r="L115" s="195"/>
      <c r="M115" s="196"/>
      <c r="N115" s="196"/>
      <c r="O115" s="195"/>
      <c r="P115" s="196"/>
    </row>
    <row r="116" spans="1:16" ht="15" hidden="1">
      <c r="A116" s="72"/>
      <c r="B116" s="71"/>
      <c r="C116" s="64"/>
      <c r="D116" s="63"/>
      <c r="E116" s="60"/>
      <c r="F116" s="60"/>
      <c r="G116" s="60"/>
      <c r="H116" s="60"/>
      <c r="I116" s="60"/>
      <c r="J116" s="60"/>
      <c r="K116" s="60"/>
      <c r="L116" s="60"/>
      <c r="M116" s="128"/>
      <c r="N116" s="128"/>
      <c r="O116" s="60"/>
      <c r="P116" s="128"/>
    </row>
    <row r="117" spans="1:16" ht="15">
      <c r="A117" s="172" t="s">
        <v>98</v>
      </c>
      <c r="B117" s="171">
        <v>3040</v>
      </c>
      <c r="C117" s="170">
        <v>130</v>
      </c>
      <c r="D117" s="170">
        <v>131</v>
      </c>
      <c r="E117" s="169"/>
      <c r="F117" s="169"/>
      <c r="G117" s="169"/>
      <c r="H117" s="169"/>
      <c r="I117" s="169">
        <f>SUM(J117:M117)+SUM(O117:P117)</f>
        <v>0</v>
      </c>
      <c r="J117" s="169" t="s">
        <v>94</v>
      </c>
      <c r="K117" s="169" t="s">
        <v>94</v>
      </c>
      <c r="L117" s="169" t="s">
        <v>94</v>
      </c>
      <c r="M117" s="168">
        <f>SUM(M118:M119)</f>
        <v>0</v>
      </c>
      <c r="N117" s="168">
        <f>SUM(N118:N119)</f>
        <v>0</v>
      </c>
      <c r="O117" s="169" t="s">
        <v>94</v>
      </c>
      <c r="P117" s="168">
        <f>SUM(P118:P119)</f>
        <v>0</v>
      </c>
    </row>
    <row r="118" spans="1:16" ht="15">
      <c r="A118" s="190"/>
      <c r="B118" s="191">
        <v>3040</v>
      </c>
      <c r="C118" s="192">
        <v>130</v>
      </c>
      <c r="D118" s="193">
        <v>131</v>
      </c>
      <c r="E118" s="194"/>
      <c r="F118" s="194"/>
      <c r="G118" s="194"/>
      <c r="H118" s="194"/>
      <c r="I118" s="194">
        <f>SUM(J118:M118)+SUM(O118:P118)</f>
        <v>0</v>
      </c>
      <c r="J118" s="195"/>
      <c r="K118" s="195"/>
      <c r="L118" s="195"/>
      <c r="M118" s="196"/>
      <c r="N118" s="196"/>
      <c r="O118" s="195"/>
      <c r="P118" s="196"/>
    </row>
    <row r="119" spans="1:16" ht="15" hidden="1">
      <c r="A119" s="72"/>
      <c r="B119" s="71"/>
      <c r="C119" s="64"/>
      <c r="D119" s="63"/>
      <c r="E119" s="60"/>
      <c r="F119" s="60"/>
      <c r="G119" s="60"/>
      <c r="H119" s="60"/>
      <c r="I119" s="60"/>
      <c r="J119" s="60"/>
      <c r="K119" s="60"/>
      <c r="L119" s="60"/>
      <c r="M119" s="128"/>
      <c r="N119" s="128"/>
      <c r="O119" s="60"/>
      <c r="P119" s="128"/>
    </row>
    <row r="120" spans="1:16" s="53" customFormat="1" ht="14.25">
      <c r="A120" s="59"/>
      <c r="B120" s="58"/>
      <c r="C120" s="57"/>
      <c r="D120" s="57"/>
      <c r="E120" s="54"/>
      <c r="F120" s="54"/>
      <c r="G120" s="54"/>
      <c r="H120" s="54"/>
      <c r="I120" s="54"/>
      <c r="J120" s="54"/>
      <c r="K120" s="54"/>
      <c r="L120" s="54"/>
      <c r="M120" s="54"/>
      <c r="N120" s="55"/>
      <c r="O120" s="54"/>
      <c r="P120" s="54"/>
    </row>
    <row r="121" ht="15"/>
    <row r="122" spans="1:16" ht="15">
      <c r="A122" s="324" t="s">
        <v>93</v>
      </c>
      <c r="B122" s="324"/>
      <c r="C122" s="324"/>
      <c r="D122" s="324"/>
      <c r="E122" s="324"/>
      <c r="F122" s="52"/>
      <c r="G122" s="52"/>
      <c r="H122" s="52"/>
      <c r="I122" s="52"/>
      <c r="K122" s="4" t="s">
        <v>91</v>
      </c>
      <c r="O122" s="309"/>
      <c r="P122" s="309"/>
    </row>
    <row r="123" spans="4:16" ht="15">
      <c r="D123" s="4"/>
      <c r="K123" s="42" t="s">
        <v>79</v>
      </c>
      <c r="L123" s="42"/>
      <c r="O123" s="310" t="s">
        <v>90</v>
      </c>
      <c r="P123" s="310"/>
    </row>
    <row r="124" spans="1:16" ht="15">
      <c r="A124" s="324"/>
      <c r="B124" s="324"/>
      <c r="C124" s="324"/>
      <c r="D124" s="324"/>
      <c r="E124" s="324"/>
      <c r="F124" s="324"/>
      <c r="G124" s="324"/>
      <c r="H124" s="324"/>
      <c r="I124" s="324"/>
      <c r="J124" s="324"/>
      <c r="K124" s="44" t="s">
        <v>91</v>
      </c>
      <c r="L124" s="44"/>
      <c r="O124" s="309"/>
      <c r="P124" s="309"/>
    </row>
    <row r="125" spans="4:16" ht="15">
      <c r="D125" s="4"/>
      <c r="K125" s="44" t="s">
        <v>79</v>
      </c>
      <c r="L125" s="44"/>
      <c r="O125" s="308" t="s">
        <v>90</v>
      </c>
      <c r="P125" s="308"/>
    </row>
    <row r="126" spans="1:16" ht="15">
      <c r="A126" s="324"/>
      <c r="B126" s="324"/>
      <c r="C126" s="324"/>
      <c r="D126" s="324"/>
      <c r="E126" s="324"/>
      <c r="F126" s="324"/>
      <c r="G126" s="324"/>
      <c r="H126" s="324"/>
      <c r="I126" s="324"/>
      <c r="J126" s="324"/>
      <c r="K126" s="44" t="s">
        <v>91</v>
      </c>
      <c r="L126" s="44"/>
      <c r="O126" s="309"/>
      <c r="P126" s="309"/>
    </row>
    <row r="127" spans="4:16" ht="15">
      <c r="D127" s="4"/>
      <c r="K127" s="44" t="s">
        <v>79</v>
      </c>
      <c r="L127" s="44"/>
      <c r="O127" s="308" t="s">
        <v>90</v>
      </c>
      <c r="P127" s="308"/>
    </row>
    <row r="128" spans="1:16" ht="15">
      <c r="A128" s="52" t="s">
        <v>92</v>
      </c>
      <c r="D128" s="4"/>
      <c r="K128" s="44" t="s">
        <v>91</v>
      </c>
      <c r="L128" s="44"/>
      <c r="O128" s="309"/>
      <c r="P128" s="309"/>
    </row>
    <row r="129" spans="1:16" ht="15">
      <c r="A129" s="51"/>
      <c r="B129" s="50"/>
      <c r="D129" s="4"/>
      <c r="K129" s="44" t="s">
        <v>79</v>
      </c>
      <c r="L129" s="44"/>
      <c r="O129" s="308" t="s">
        <v>90</v>
      </c>
      <c r="P129" s="308"/>
    </row>
    <row r="130" spans="1:2" ht="15">
      <c r="A130" s="48"/>
      <c r="B130" s="47"/>
    </row>
    <row r="496" ht="15"/>
    <row r="497" ht="15"/>
    <row r="498" ht="15"/>
    <row r="499" ht="15"/>
    <row r="500" ht="15"/>
    <row r="501" ht="15"/>
  </sheetData>
  <sheetProtection/>
  <mergeCells count="29">
    <mergeCell ref="A2:P2"/>
    <mergeCell ref="A4:A6"/>
    <mergeCell ref="C4:C6"/>
    <mergeCell ref="A124:J124"/>
    <mergeCell ref="A122:E122"/>
    <mergeCell ref="M3:N3"/>
    <mergeCell ref="J5:J6"/>
    <mergeCell ref="K5:K6"/>
    <mergeCell ref="D4:D6"/>
    <mergeCell ref="B4:B6"/>
    <mergeCell ref="O128:P128"/>
    <mergeCell ref="O129:P129"/>
    <mergeCell ref="O122:P122"/>
    <mergeCell ref="O123:P123"/>
    <mergeCell ref="O124:P124"/>
    <mergeCell ref="O125:P125"/>
    <mergeCell ref="O126:P126"/>
    <mergeCell ref="O127:P127"/>
    <mergeCell ref="A126:J126"/>
    <mergeCell ref="L5:L6"/>
    <mergeCell ref="J4:P4"/>
    <mergeCell ref="E4:E6"/>
    <mergeCell ref="F4:F6"/>
    <mergeCell ref="G4:G6"/>
    <mergeCell ref="H4:H6"/>
    <mergeCell ref="I4:I6"/>
    <mergeCell ref="M5:N5"/>
    <mergeCell ref="O5:O6"/>
    <mergeCell ref="P5:P6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7"/>
  <sheetViews>
    <sheetView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5"/>
  <cols>
    <col min="1" max="1" width="58.140625" style="4" customWidth="1"/>
    <col min="2" max="2" width="8.140625" style="46" customWidth="1"/>
    <col min="3" max="3" width="13.421875" style="4" customWidth="1"/>
    <col min="4" max="4" width="10.57421875" style="5" customWidth="1"/>
    <col min="5" max="5" width="10.28125" style="45" customWidth="1"/>
    <col min="6" max="6" width="13.00390625" style="45" customWidth="1"/>
    <col min="7" max="7" width="12.8515625" style="45" customWidth="1"/>
    <col min="8" max="9" width="15.8515625" style="45" customWidth="1"/>
    <col min="10" max="16" width="17.421875" style="4" customWidth="1"/>
    <col min="17" max="16384" width="9.140625" style="4" customWidth="1"/>
  </cols>
  <sheetData>
    <row r="1" spans="1:16" ht="6" customHeight="1">
      <c r="A1" s="114"/>
      <c r="B1" s="126"/>
      <c r="C1" s="125"/>
      <c r="D1" s="114"/>
      <c r="E1" s="237"/>
      <c r="F1" s="237"/>
      <c r="G1" s="237"/>
      <c r="H1" s="237"/>
      <c r="I1" s="237"/>
      <c r="J1" s="114"/>
      <c r="K1" s="123"/>
      <c r="L1" s="123"/>
      <c r="M1" s="122"/>
      <c r="N1" s="122"/>
      <c r="O1" s="122"/>
      <c r="P1" s="121"/>
    </row>
    <row r="2" spans="1:16" ht="15" customHeight="1">
      <c r="A2" s="319" t="s">
        <v>370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 ht="15">
      <c r="A3" s="119"/>
      <c r="B3" s="120"/>
      <c r="C3" s="119"/>
      <c r="D3" s="119"/>
      <c r="E3" s="236"/>
      <c r="F3" s="236"/>
      <c r="G3" s="236"/>
      <c r="H3" s="236"/>
      <c r="I3" s="236"/>
      <c r="J3" s="117"/>
      <c r="K3" s="116"/>
      <c r="L3" s="116"/>
      <c r="M3" s="323"/>
      <c r="N3" s="323"/>
      <c r="O3" s="115"/>
      <c r="P3" s="114"/>
    </row>
    <row r="4" spans="1:16" ht="15" customHeight="1">
      <c r="A4" s="320" t="s">
        <v>263</v>
      </c>
      <c r="B4" s="320" t="s">
        <v>262</v>
      </c>
      <c r="C4" s="320" t="s">
        <v>261</v>
      </c>
      <c r="D4" s="330" t="s">
        <v>260</v>
      </c>
      <c r="E4" s="337" t="s">
        <v>347</v>
      </c>
      <c r="F4" s="337" t="s">
        <v>346</v>
      </c>
      <c r="G4" s="337" t="s">
        <v>345</v>
      </c>
      <c r="H4" s="337" t="s">
        <v>369</v>
      </c>
      <c r="I4" s="337" t="s">
        <v>368</v>
      </c>
      <c r="J4" s="316" t="s">
        <v>258</v>
      </c>
      <c r="K4" s="317"/>
      <c r="L4" s="317"/>
      <c r="M4" s="317"/>
      <c r="N4" s="317"/>
      <c r="O4" s="317"/>
      <c r="P4" s="318"/>
    </row>
    <row r="5" spans="1:16" ht="105.75" customHeight="1">
      <c r="A5" s="320"/>
      <c r="B5" s="320"/>
      <c r="C5" s="320"/>
      <c r="D5" s="331"/>
      <c r="E5" s="338"/>
      <c r="F5" s="338"/>
      <c r="G5" s="338"/>
      <c r="H5" s="338"/>
      <c r="I5" s="338"/>
      <c r="J5" s="321" t="s">
        <v>342</v>
      </c>
      <c r="K5" s="328" t="s">
        <v>341</v>
      </c>
      <c r="L5" s="328" t="s">
        <v>340</v>
      </c>
      <c r="M5" s="311" t="s">
        <v>339</v>
      </c>
      <c r="N5" s="312"/>
      <c r="O5" s="335" t="s">
        <v>255</v>
      </c>
      <c r="P5" s="335" t="s">
        <v>254</v>
      </c>
    </row>
    <row r="6" spans="1:16" ht="18.75" customHeight="1">
      <c r="A6" s="320"/>
      <c r="B6" s="320"/>
      <c r="C6" s="320"/>
      <c r="D6" s="332"/>
      <c r="E6" s="339"/>
      <c r="F6" s="339"/>
      <c r="G6" s="339"/>
      <c r="H6" s="339"/>
      <c r="I6" s="339"/>
      <c r="J6" s="322"/>
      <c r="K6" s="329"/>
      <c r="L6" s="329"/>
      <c r="M6" s="110" t="s">
        <v>249</v>
      </c>
      <c r="N6" s="110" t="s">
        <v>248</v>
      </c>
      <c r="O6" s="336"/>
      <c r="P6" s="336"/>
    </row>
    <row r="7" spans="1:16" ht="15">
      <c r="A7" s="203">
        <v>1</v>
      </c>
      <c r="B7" s="203">
        <v>2</v>
      </c>
      <c r="C7" s="203">
        <v>3</v>
      </c>
      <c r="D7" s="203">
        <v>4</v>
      </c>
      <c r="E7" s="235" t="s">
        <v>367</v>
      </c>
      <c r="F7" s="235" t="s">
        <v>366</v>
      </c>
      <c r="G7" s="235" t="s">
        <v>365</v>
      </c>
      <c r="H7" s="235" t="s">
        <v>364</v>
      </c>
      <c r="I7" s="235" t="s">
        <v>363</v>
      </c>
      <c r="J7" s="235" t="s">
        <v>362</v>
      </c>
      <c r="K7" s="235" t="s">
        <v>361</v>
      </c>
      <c r="L7" s="235" t="s">
        <v>360</v>
      </c>
      <c r="M7" s="235" t="s">
        <v>359</v>
      </c>
      <c r="N7" s="235" t="s">
        <v>358</v>
      </c>
      <c r="O7" s="235" t="s">
        <v>357</v>
      </c>
      <c r="P7" s="235" t="s">
        <v>356</v>
      </c>
    </row>
    <row r="8" spans="1:16" ht="15">
      <c r="A8" s="70" t="s">
        <v>178</v>
      </c>
      <c r="B8" s="91" t="s">
        <v>177</v>
      </c>
      <c r="C8" s="90" t="s">
        <v>94</v>
      </c>
      <c r="D8" s="90" t="s">
        <v>94</v>
      </c>
      <c r="E8" s="204"/>
      <c r="F8" s="204"/>
      <c r="G8" s="204"/>
      <c r="H8" s="208"/>
      <c r="I8" s="68">
        <f aca="true" t="shared" si="0" ref="I8:I39">SUM(J8:M8)+SUM(O8:P8)</f>
        <v>245056158.52</v>
      </c>
      <c r="J8" s="68">
        <f>0+ROUND(J9+J74+J93+J118+J120+J140,2)</f>
        <v>183625082.06</v>
      </c>
      <c r="K8" s="68">
        <f>0+ROUND(K9+K74+K91+K93+K120+K140,2)</f>
        <v>28608535.66</v>
      </c>
      <c r="L8" s="68">
        <f>0+ROUND(L140+L262,2)</f>
        <v>0</v>
      </c>
      <c r="M8" s="68">
        <f>0+ROUND(M9+M74+M93+M118+M120+M140,2)</f>
        <v>32822540.8</v>
      </c>
      <c r="N8" s="68">
        <f>0+ROUND(N9+N74+N140,2)</f>
        <v>0</v>
      </c>
      <c r="O8" s="68">
        <f>0+ROUND(O140,2)</f>
        <v>0</v>
      </c>
      <c r="P8" s="68">
        <f>0+ROUND(P9+P93+P118+P140,2)</f>
        <v>0</v>
      </c>
    </row>
    <row r="9" spans="1:16" ht="30">
      <c r="A9" s="72" t="s">
        <v>176</v>
      </c>
      <c r="B9" s="89" t="s">
        <v>175</v>
      </c>
      <c r="C9" s="63">
        <v>110</v>
      </c>
      <c r="D9" s="63" t="s">
        <v>94</v>
      </c>
      <c r="E9" s="210"/>
      <c r="F9" s="210"/>
      <c r="G9" s="210"/>
      <c r="H9" s="209"/>
      <c r="I9" s="62">
        <f t="shared" si="0"/>
        <v>74705072.61</v>
      </c>
      <c r="J9" s="62">
        <f>0+J10+J22+J41+J45</f>
        <v>53843630.61</v>
      </c>
      <c r="K9" s="62">
        <f>0+K10+K22+K41+K45</f>
        <v>0</v>
      </c>
      <c r="L9" s="77" t="s">
        <v>94</v>
      </c>
      <c r="M9" s="62">
        <f>0+M10+M22+M41+M45</f>
        <v>20861442</v>
      </c>
      <c r="N9" s="62">
        <f>0+N10+N22+N41+N45</f>
        <v>0</v>
      </c>
      <c r="O9" s="77">
        <f>0+O41</f>
        <v>0</v>
      </c>
      <c r="P9" s="62">
        <f>0+P10+P22+P41+P45</f>
        <v>0</v>
      </c>
    </row>
    <row r="10" spans="1:16" ht="30">
      <c r="A10" s="79" t="s">
        <v>174</v>
      </c>
      <c r="B10" s="89" t="s">
        <v>173</v>
      </c>
      <c r="C10" s="63">
        <v>111</v>
      </c>
      <c r="D10" s="82" t="s">
        <v>94</v>
      </c>
      <c r="E10" s="210"/>
      <c r="F10" s="210"/>
      <c r="G10" s="210"/>
      <c r="H10" s="209"/>
      <c r="I10" s="62">
        <f t="shared" si="0"/>
        <v>57384555</v>
      </c>
      <c r="J10" s="62">
        <f>0+J11+J19</f>
        <v>41354555</v>
      </c>
      <c r="K10" s="62">
        <f>0+K11+K19</f>
        <v>0</v>
      </c>
      <c r="L10" s="77" t="s">
        <v>94</v>
      </c>
      <c r="M10" s="62">
        <f>0+M11+M19</f>
        <v>16030000</v>
      </c>
      <c r="N10" s="62">
        <f>0+N11+N19</f>
        <v>0</v>
      </c>
      <c r="O10" s="77" t="s">
        <v>94</v>
      </c>
      <c r="P10" s="62">
        <f>0+P11</f>
        <v>0</v>
      </c>
    </row>
    <row r="11" spans="1:16" ht="30">
      <c r="A11" s="178" t="s">
        <v>172</v>
      </c>
      <c r="B11" s="177" t="s">
        <v>171</v>
      </c>
      <c r="C11" s="170">
        <v>111</v>
      </c>
      <c r="D11" s="170">
        <v>211</v>
      </c>
      <c r="E11" s="222"/>
      <c r="F11" s="222"/>
      <c r="G11" s="222"/>
      <c r="H11" s="221"/>
      <c r="I11" s="182">
        <f t="shared" si="0"/>
        <v>57254555</v>
      </c>
      <c r="J11" s="168">
        <f>SUM(J12:J18)</f>
        <v>41254555</v>
      </c>
      <c r="K11" s="168">
        <f>SUM(K12:K18)</f>
        <v>0</v>
      </c>
      <c r="L11" s="169" t="s">
        <v>94</v>
      </c>
      <c r="M11" s="168">
        <f>SUM(M12:M18)</f>
        <v>16000000</v>
      </c>
      <c r="N11" s="168">
        <f>SUM(N12:N18)</f>
        <v>0</v>
      </c>
      <c r="O11" s="169" t="s">
        <v>94</v>
      </c>
      <c r="P11" s="168">
        <f>SUM(P12:P18)</f>
        <v>0</v>
      </c>
    </row>
    <row r="12" spans="1:16" ht="30">
      <c r="A12" s="234" t="s">
        <v>433</v>
      </c>
      <c r="B12" s="89">
        <v>2111</v>
      </c>
      <c r="C12" s="63">
        <v>111</v>
      </c>
      <c r="D12" s="63">
        <v>211</v>
      </c>
      <c r="E12" s="213" t="s">
        <v>432</v>
      </c>
      <c r="F12" s="128">
        <v>62602</v>
      </c>
      <c r="G12" s="128">
        <v>19</v>
      </c>
      <c r="H12" s="212"/>
      <c r="I12" s="61">
        <f t="shared" si="0"/>
        <v>14273434</v>
      </c>
      <c r="J12" s="128">
        <v>11273434</v>
      </c>
      <c r="K12" s="128"/>
      <c r="L12" s="60"/>
      <c r="M12" s="128">
        <v>3000000</v>
      </c>
      <c r="N12" s="128"/>
      <c r="O12" s="60"/>
      <c r="P12" s="128"/>
    </row>
    <row r="13" spans="1:16" ht="30">
      <c r="A13" s="234" t="s">
        <v>434</v>
      </c>
      <c r="B13" s="89">
        <v>2111</v>
      </c>
      <c r="C13" s="63">
        <v>111</v>
      </c>
      <c r="D13" s="63">
        <v>211</v>
      </c>
      <c r="E13" s="213" t="s">
        <v>431</v>
      </c>
      <c r="F13" s="128">
        <v>73353.25</v>
      </c>
      <c r="G13" s="128">
        <v>21</v>
      </c>
      <c r="H13" s="212"/>
      <c r="I13" s="61">
        <f t="shared" si="0"/>
        <v>18485019</v>
      </c>
      <c r="J13" s="128">
        <v>14885019</v>
      </c>
      <c r="K13" s="128"/>
      <c r="L13" s="60"/>
      <c r="M13" s="128">
        <v>3600000</v>
      </c>
      <c r="N13" s="128"/>
      <c r="O13" s="60"/>
      <c r="P13" s="128"/>
    </row>
    <row r="14" spans="1:16" ht="30">
      <c r="A14" s="234" t="s">
        <v>435</v>
      </c>
      <c r="B14" s="89">
        <v>2111</v>
      </c>
      <c r="C14" s="63">
        <v>111</v>
      </c>
      <c r="D14" s="63">
        <v>211</v>
      </c>
      <c r="E14" s="213" t="s">
        <v>431</v>
      </c>
      <c r="F14" s="128">
        <v>33333</v>
      </c>
      <c r="G14" s="128">
        <v>9</v>
      </c>
      <c r="H14" s="212"/>
      <c r="I14" s="61">
        <f t="shared" si="0"/>
        <v>3600000</v>
      </c>
      <c r="J14" s="128">
        <v>0</v>
      </c>
      <c r="K14" s="128"/>
      <c r="L14" s="60"/>
      <c r="M14" s="128">
        <v>3600000</v>
      </c>
      <c r="N14" s="128"/>
      <c r="O14" s="60"/>
      <c r="P14" s="128"/>
    </row>
    <row r="15" spans="1:16" ht="30">
      <c r="A15" s="234" t="s">
        <v>436</v>
      </c>
      <c r="B15" s="89">
        <v>2111</v>
      </c>
      <c r="C15" s="63">
        <v>111</v>
      </c>
      <c r="D15" s="63">
        <v>211</v>
      </c>
      <c r="E15" s="213" t="s">
        <v>431</v>
      </c>
      <c r="F15" s="128">
        <v>37242</v>
      </c>
      <c r="G15" s="128">
        <v>19</v>
      </c>
      <c r="H15" s="212"/>
      <c r="I15" s="61">
        <f t="shared" si="0"/>
        <v>8491323</v>
      </c>
      <c r="J15" s="128">
        <v>6491323</v>
      </c>
      <c r="K15" s="128"/>
      <c r="L15" s="60"/>
      <c r="M15" s="128">
        <v>2000000</v>
      </c>
      <c r="N15" s="128"/>
      <c r="O15" s="60"/>
      <c r="P15" s="128"/>
    </row>
    <row r="16" spans="1:16" ht="30">
      <c r="A16" s="234" t="s">
        <v>437</v>
      </c>
      <c r="B16" s="89">
        <v>2111</v>
      </c>
      <c r="C16" s="63">
        <v>111</v>
      </c>
      <c r="D16" s="63">
        <v>211</v>
      </c>
      <c r="E16" s="213" t="s">
        <v>431</v>
      </c>
      <c r="F16" s="128">
        <v>43669</v>
      </c>
      <c r="G16" s="128">
        <v>21</v>
      </c>
      <c r="H16" s="212"/>
      <c r="I16" s="61">
        <f t="shared" si="0"/>
        <v>11004779</v>
      </c>
      <c r="J16" s="128">
        <v>8604779</v>
      </c>
      <c r="K16" s="128"/>
      <c r="L16" s="60"/>
      <c r="M16" s="128">
        <v>2400000</v>
      </c>
      <c r="N16" s="128"/>
      <c r="O16" s="60"/>
      <c r="P16" s="128"/>
    </row>
    <row r="17" spans="1:16" ht="30">
      <c r="A17" s="234" t="s">
        <v>438</v>
      </c>
      <c r="B17" s="89">
        <v>2111</v>
      </c>
      <c r="C17" s="63">
        <v>111</v>
      </c>
      <c r="D17" s="63">
        <v>211</v>
      </c>
      <c r="E17" s="213" t="s">
        <v>431</v>
      </c>
      <c r="F17" s="128">
        <v>22222</v>
      </c>
      <c r="G17" s="128">
        <v>9</v>
      </c>
      <c r="H17" s="212"/>
      <c r="I17" s="61">
        <f t="shared" si="0"/>
        <v>1400000</v>
      </c>
      <c r="J17" s="128">
        <v>0</v>
      </c>
      <c r="K17" s="128"/>
      <c r="L17" s="60"/>
      <c r="M17" s="128">
        <v>1400000</v>
      </c>
      <c r="N17" s="128"/>
      <c r="O17" s="60"/>
      <c r="P17" s="128"/>
    </row>
    <row r="18" spans="1:16" ht="15" hidden="1">
      <c r="A18" s="233"/>
      <c r="B18" s="89"/>
      <c r="C18" s="63"/>
      <c r="D18" s="63"/>
      <c r="E18" s="215"/>
      <c r="F18" s="215"/>
      <c r="G18" s="215"/>
      <c r="H18" s="214"/>
      <c r="I18" s="61">
        <f t="shared" si="0"/>
        <v>0</v>
      </c>
      <c r="J18" s="128"/>
      <c r="K18" s="128"/>
      <c r="L18" s="60"/>
      <c r="M18" s="128"/>
      <c r="N18" s="128"/>
      <c r="O18" s="60"/>
      <c r="P18" s="128"/>
    </row>
    <row r="19" spans="1:16" ht="30">
      <c r="A19" s="178" t="s">
        <v>134</v>
      </c>
      <c r="B19" s="177">
        <v>2112</v>
      </c>
      <c r="C19" s="170">
        <v>111</v>
      </c>
      <c r="D19" s="170">
        <v>266</v>
      </c>
      <c r="E19" s="222"/>
      <c r="F19" s="222"/>
      <c r="G19" s="222"/>
      <c r="H19" s="221"/>
      <c r="I19" s="182">
        <f t="shared" si="0"/>
        <v>130000</v>
      </c>
      <c r="J19" s="168">
        <f>SUM(J20:J21)</f>
        <v>100000</v>
      </c>
      <c r="K19" s="168">
        <f>SUM(K20:K21)</f>
        <v>0</v>
      </c>
      <c r="L19" s="169" t="s">
        <v>94</v>
      </c>
      <c r="M19" s="168">
        <f>SUM(M20:M21)</f>
        <v>30000</v>
      </c>
      <c r="N19" s="168">
        <f>SUM(N20:N21)</f>
        <v>0</v>
      </c>
      <c r="O19" s="169" t="s">
        <v>94</v>
      </c>
      <c r="P19" s="169" t="s">
        <v>94</v>
      </c>
    </row>
    <row r="20" spans="1:16" ht="30">
      <c r="A20" s="176" t="s">
        <v>134</v>
      </c>
      <c r="B20" s="89">
        <v>2112</v>
      </c>
      <c r="C20" s="63">
        <v>111</v>
      </c>
      <c r="D20" s="63">
        <v>266</v>
      </c>
      <c r="E20" s="213" t="s">
        <v>431</v>
      </c>
      <c r="F20" s="128">
        <v>221</v>
      </c>
      <c r="G20" s="128">
        <v>49</v>
      </c>
      <c r="H20" s="212"/>
      <c r="I20" s="61">
        <f t="shared" si="0"/>
        <v>130000</v>
      </c>
      <c r="J20" s="128">
        <v>100000</v>
      </c>
      <c r="K20" s="128"/>
      <c r="L20" s="60"/>
      <c r="M20" s="128">
        <v>30000</v>
      </c>
      <c r="N20" s="128"/>
      <c r="O20" s="60"/>
      <c r="P20" s="60"/>
    </row>
    <row r="21" spans="1:16" ht="15" hidden="1">
      <c r="A21" s="78"/>
      <c r="B21" s="89"/>
      <c r="C21" s="63"/>
      <c r="D21" s="63"/>
      <c r="E21" s="215"/>
      <c r="F21" s="215"/>
      <c r="G21" s="215"/>
      <c r="H21" s="214"/>
      <c r="I21" s="61">
        <f t="shared" si="0"/>
        <v>0</v>
      </c>
      <c r="J21" s="128"/>
      <c r="K21" s="128"/>
      <c r="L21" s="60"/>
      <c r="M21" s="128"/>
      <c r="N21" s="128"/>
      <c r="O21" s="60"/>
      <c r="P21" s="60"/>
    </row>
    <row r="22" spans="1:16" ht="30">
      <c r="A22" s="79" t="s">
        <v>170</v>
      </c>
      <c r="B22" s="89" t="s">
        <v>169</v>
      </c>
      <c r="C22" s="63">
        <v>112</v>
      </c>
      <c r="D22" s="82" t="s">
        <v>94</v>
      </c>
      <c r="E22" s="210"/>
      <c r="F22" s="210"/>
      <c r="G22" s="210"/>
      <c r="H22" s="209"/>
      <c r="I22" s="62">
        <f t="shared" si="0"/>
        <v>0</v>
      </c>
      <c r="J22" s="62">
        <f>0+J23+J26+J32+J35+J38</f>
        <v>0</v>
      </c>
      <c r="K22" s="62">
        <f>0+K23+K32+K35+K38</f>
        <v>0</v>
      </c>
      <c r="L22" s="77" t="s">
        <v>94</v>
      </c>
      <c r="M22" s="62">
        <f>0+M23+M26+M29+M32+M35+M38</f>
        <v>0</v>
      </c>
      <c r="N22" s="62">
        <f>0+N38</f>
        <v>0</v>
      </c>
      <c r="O22" s="77" t="s">
        <v>94</v>
      </c>
      <c r="P22" s="62">
        <f>0+P23</f>
        <v>0</v>
      </c>
    </row>
    <row r="23" spans="1:16" ht="15">
      <c r="A23" s="178" t="s">
        <v>168</v>
      </c>
      <c r="B23" s="177">
        <v>2121</v>
      </c>
      <c r="C23" s="170">
        <v>112</v>
      </c>
      <c r="D23" s="180">
        <v>212</v>
      </c>
      <c r="E23" s="222"/>
      <c r="F23" s="222"/>
      <c r="G23" s="222"/>
      <c r="H23" s="221"/>
      <c r="I23" s="182">
        <f t="shared" si="0"/>
        <v>0</v>
      </c>
      <c r="J23" s="168">
        <f>SUM(J24:J25)</f>
        <v>0</v>
      </c>
      <c r="K23" s="168">
        <f>SUM(K24:K25)</f>
        <v>0</v>
      </c>
      <c r="L23" s="169" t="s">
        <v>94</v>
      </c>
      <c r="M23" s="168">
        <f>SUM(M24:M25)</f>
        <v>0</v>
      </c>
      <c r="N23" s="169" t="s">
        <v>94</v>
      </c>
      <c r="O23" s="169" t="s">
        <v>94</v>
      </c>
      <c r="P23" s="168">
        <f>SUM(P24:P25)</f>
        <v>0</v>
      </c>
    </row>
    <row r="24" spans="1:16" ht="15">
      <c r="A24" s="197"/>
      <c r="B24" s="198">
        <v>2121</v>
      </c>
      <c r="C24" s="193">
        <v>112</v>
      </c>
      <c r="D24" s="245">
        <v>212</v>
      </c>
      <c r="E24" s="244"/>
      <c r="F24" s="196"/>
      <c r="G24" s="196"/>
      <c r="H24" s="240"/>
      <c r="I24" s="201">
        <f t="shared" si="0"/>
        <v>0</v>
      </c>
      <c r="J24" s="196"/>
      <c r="K24" s="196"/>
      <c r="L24" s="195"/>
      <c r="M24" s="196"/>
      <c r="N24" s="195"/>
      <c r="O24" s="195"/>
      <c r="P24" s="196"/>
    </row>
    <row r="25" spans="1:16" ht="15" hidden="1">
      <c r="A25" s="78"/>
      <c r="B25" s="89"/>
      <c r="C25" s="63"/>
      <c r="D25" s="82"/>
      <c r="E25" s="215"/>
      <c r="F25" s="215"/>
      <c r="G25" s="215"/>
      <c r="H25" s="214"/>
      <c r="I25" s="61">
        <f t="shared" si="0"/>
        <v>0</v>
      </c>
      <c r="J25" s="128"/>
      <c r="K25" s="128"/>
      <c r="L25" s="60"/>
      <c r="M25" s="128"/>
      <c r="N25" s="60"/>
      <c r="O25" s="60"/>
      <c r="P25" s="128"/>
    </row>
    <row r="26" spans="1:16" ht="30">
      <c r="A26" s="178" t="s">
        <v>167</v>
      </c>
      <c r="B26" s="177">
        <v>2122</v>
      </c>
      <c r="C26" s="170">
        <v>112</v>
      </c>
      <c r="D26" s="180">
        <v>214</v>
      </c>
      <c r="E26" s="222"/>
      <c r="F26" s="222"/>
      <c r="G26" s="222"/>
      <c r="H26" s="221"/>
      <c r="I26" s="182">
        <f t="shared" si="0"/>
        <v>0</v>
      </c>
      <c r="J26" s="168">
        <f>SUM(J27:J28)</f>
        <v>0</v>
      </c>
      <c r="K26" s="169" t="s">
        <v>94</v>
      </c>
      <c r="L26" s="169" t="s">
        <v>94</v>
      </c>
      <c r="M26" s="168">
        <f>SUM(M27:M28)</f>
        <v>0</v>
      </c>
      <c r="N26" s="169" t="s">
        <v>94</v>
      </c>
      <c r="O26" s="169" t="s">
        <v>94</v>
      </c>
      <c r="P26" s="169" t="s">
        <v>94</v>
      </c>
    </row>
    <row r="27" spans="1:16" ht="15">
      <c r="A27" s="197"/>
      <c r="B27" s="198">
        <v>2122</v>
      </c>
      <c r="C27" s="193">
        <v>112</v>
      </c>
      <c r="D27" s="245">
        <v>214</v>
      </c>
      <c r="E27" s="244"/>
      <c r="F27" s="196"/>
      <c r="G27" s="196"/>
      <c r="H27" s="240"/>
      <c r="I27" s="201">
        <f t="shared" si="0"/>
        <v>0</v>
      </c>
      <c r="J27" s="196"/>
      <c r="K27" s="195"/>
      <c r="L27" s="195"/>
      <c r="M27" s="196"/>
      <c r="N27" s="195"/>
      <c r="O27" s="195"/>
      <c r="P27" s="195"/>
    </row>
    <row r="28" spans="1:16" ht="15" hidden="1">
      <c r="A28" s="78"/>
      <c r="B28" s="89"/>
      <c r="C28" s="63"/>
      <c r="D28" s="82"/>
      <c r="E28" s="215"/>
      <c r="F28" s="215"/>
      <c r="G28" s="215"/>
      <c r="H28" s="214"/>
      <c r="I28" s="61">
        <f t="shared" si="0"/>
        <v>0</v>
      </c>
      <c r="J28" s="128"/>
      <c r="K28" s="60"/>
      <c r="L28" s="60"/>
      <c r="M28" s="128"/>
      <c r="N28" s="60"/>
      <c r="O28" s="60"/>
      <c r="P28" s="60"/>
    </row>
    <row r="29" spans="1:16" ht="15">
      <c r="A29" s="178" t="s">
        <v>129</v>
      </c>
      <c r="B29" s="177">
        <v>2123</v>
      </c>
      <c r="C29" s="170">
        <v>112</v>
      </c>
      <c r="D29" s="180">
        <v>221</v>
      </c>
      <c r="E29" s="222"/>
      <c r="F29" s="222"/>
      <c r="G29" s="222"/>
      <c r="H29" s="221"/>
      <c r="I29" s="182">
        <f t="shared" si="0"/>
        <v>0</v>
      </c>
      <c r="J29" s="169" t="s">
        <v>94</v>
      </c>
      <c r="K29" s="169" t="s">
        <v>94</v>
      </c>
      <c r="L29" s="169" t="s">
        <v>94</v>
      </c>
      <c r="M29" s="168">
        <f>SUM(M30:M31)</f>
        <v>0</v>
      </c>
      <c r="N29" s="169" t="s">
        <v>94</v>
      </c>
      <c r="O29" s="169" t="s">
        <v>94</v>
      </c>
      <c r="P29" s="169" t="s">
        <v>94</v>
      </c>
    </row>
    <row r="30" spans="1:16" ht="15">
      <c r="A30" s="197"/>
      <c r="B30" s="198">
        <v>2123</v>
      </c>
      <c r="C30" s="193">
        <v>112</v>
      </c>
      <c r="D30" s="245">
        <v>221</v>
      </c>
      <c r="E30" s="244"/>
      <c r="F30" s="196"/>
      <c r="G30" s="196"/>
      <c r="H30" s="240"/>
      <c r="I30" s="201">
        <f t="shared" si="0"/>
        <v>0</v>
      </c>
      <c r="J30" s="196"/>
      <c r="K30" s="196"/>
      <c r="L30" s="195"/>
      <c r="M30" s="196"/>
      <c r="N30" s="195"/>
      <c r="O30" s="195"/>
      <c r="P30" s="195"/>
    </row>
    <row r="31" spans="1:16" ht="15" hidden="1">
      <c r="A31" s="78"/>
      <c r="B31" s="89"/>
      <c r="C31" s="63"/>
      <c r="D31" s="82"/>
      <c r="E31" s="215"/>
      <c r="F31" s="215"/>
      <c r="G31" s="215"/>
      <c r="H31" s="214"/>
      <c r="I31" s="61">
        <f t="shared" si="0"/>
        <v>0</v>
      </c>
      <c r="J31" s="128"/>
      <c r="K31" s="128"/>
      <c r="L31" s="60"/>
      <c r="M31" s="128"/>
      <c r="N31" s="60"/>
      <c r="O31" s="60"/>
      <c r="P31" s="60"/>
    </row>
    <row r="32" spans="1:16" ht="15">
      <c r="A32" s="178" t="s">
        <v>128</v>
      </c>
      <c r="B32" s="177">
        <v>2124</v>
      </c>
      <c r="C32" s="170">
        <v>112</v>
      </c>
      <c r="D32" s="180">
        <v>222</v>
      </c>
      <c r="E32" s="222"/>
      <c r="F32" s="222"/>
      <c r="G32" s="222"/>
      <c r="H32" s="221"/>
      <c r="I32" s="182">
        <f t="shared" si="0"/>
        <v>0</v>
      </c>
      <c r="J32" s="168">
        <f>SUM(J33:J34)</f>
        <v>0</v>
      </c>
      <c r="K32" s="168">
        <f>SUM(K33:K34)</f>
        <v>0</v>
      </c>
      <c r="L32" s="169" t="s">
        <v>94</v>
      </c>
      <c r="M32" s="168">
        <f>SUM(M33:M34)</f>
        <v>0</v>
      </c>
      <c r="N32" s="169" t="s">
        <v>94</v>
      </c>
      <c r="O32" s="169" t="s">
        <v>94</v>
      </c>
      <c r="P32" s="169" t="s">
        <v>94</v>
      </c>
    </row>
    <row r="33" spans="1:16" ht="15">
      <c r="A33" s="197"/>
      <c r="B33" s="198">
        <v>2124</v>
      </c>
      <c r="C33" s="193">
        <v>112</v>
      </c>
      <c r="D33" s="245">
        <v>222</v>
      </c>
      <c r="E33" s="244"/>
      <c r="F33" s="196"/>
      <c r="G33" s="196"/>
      <c r="H33" s="240"/>
      <c r="I33" s="201">
        <f t="shared" si="0"/>
        <v>0</v>
      </c>
      <c r="J33" s="196"/>
      <c r="K33" s="196"/>
      <c r="L33" s="195"/>
      <c r="M33" s="196"/>
      <c r="N33" s="195"/>
      <c r="O33" s="195"/>
      <c r="P33" s="195"/>
    </row>
    <row r="34" spans="1:16" ht="15" hidden="1">
      <c r="A34" s="78"/>
      <c r="B34" s="89"/>
      <c r="C34" s="63"/>
      <c r="D34" s="82"/>
      <c r="E34" s="215"/>
      <c r="F34" s="215"/>
      <c r="G34" s="215"/>
      <c r="H34" s="214"/>
      <c r="I34" s="61">
        <f t="shared" si="0"/>
        <v>0</v>
      </c>
      <c r="J34" s="128"/>
      <c r="K34" s="128"/>
      <c r="L34" s="60"/>
      <c r="M34" s="128"/>
      <c r="N34" s="60"/>
      <c r="O34" s="60"/>
      <c r="P34" s="60"/>
    </row>
    <row r="35" spans="1:16" ht="15">
      <c r="A35" s="178" t="s">
        <v>125</v>
      </c>
      <c r="B35" s="177">
        <v>2125</v>
      </c>
      <c r="C35" s="170">
        <v>112</v>
      </c>
      <c r="D35" s="180">
        <v>226</v>
      </c>
      <c r="E35" s="222"/>
      <c r="F35" s="222"/>
      <c r="G35" s="222"/>
      <c r="H35" s="221"/>
      <c r="I35" s="182">
        <f t="shared" si="0"/>
        <v>0</v>
      </c>
      <c r="J35" s="168">
        <f>SUM(J36:J37)</f>
        <v>0</v>
      </c>
      <c r="K35" s="168">
        <f>SUM(K36:K37)</f>
        <v>0</v>
      </c>
      <c r="L35" s="169" t="s">
        <v>94</v>
      </c>
      <c r="M35" s="168">
        <f>SUM(M36:M37)</f>
        <v>0</v>
      </c>
      <c r="N35" s="169" t="s">
        <v>94</v>
      </c>
      <c r="O35" s="169" t="s">
        <v>94</v>
      </c>
      <c r="P35" s="169" t="s">
        <v>94</v>
      </c>
    </row>
    <row r="36" spans="1:16" ht="15">
      <c r="A36" s="197"/>
      <c r="B36" s="198">
        <v>2125</v>
      </c>
      <c r="C36" s="193">
        <v>112</v>
      </c>
      <c r="D36" s="245">
        <v>226</v>
      </c>
      <c r="E36" s="244"/>
      <c r="F36" s="196"/>
      <c r="G36" s="196"/>
      <c r="H36" s="240"/>
      <c r="I36" s="201">
        <f t="shared" si="0"/>
        <v>0</v>
      </c>
      <c r="J36" s="196"/>
      <c r="K36" s="196"/>
      <c r="L36" s="195"/>
      <c r="M36" s="196"/>
      <c r="N36" s="195"/>
      <c r="O36" s="195"/>
      <c r="P36" s="195"/>
    </row>
    <row r="37" spans="1:16" ht="15" hidden="1">
      <c r="A37" s="78"/>
      <c r="B37" s="89"/>
      <c r="C37" s="63"/>
      <c r="D37" s="82"/>
      <c r="E37" s="215"/>
      <c r="F37" s="215"/>
      <c r="G37" s="215"/>
      <c r="H37" s="214"/>
      <c r="I37" s="61">
        <f t="shared" si="0"/>
        <v>0</v>
      </c>
      <c r="J37" s="128"/>
      <c r="K37" s="128"/>
      <c r="L37" s="60"/>
      <c r="M37" s="128"/>
      <c r="N37" s="60"/>
      <c r="O37" s="60"/>
      <c r="P37" s="60"/>
    </row>
    <row r="38" spans="1:16" ht="30">
      <c r="A38" s="178" t="s">
        <v>134</v>
      </c>
      <c r="B38" s="177">
        <v>2126</v>
      </c>
      <c r="C38" s="170">
        <v>112</v>
      </c>
      <c r="D38" s="180">
        <v>266</v>
      </c>
      <c r="E38" s="222"/>
      <c r="F38" s="222"/>
      <c r="G38" s="222"/>
      <c r="H38" s="221"/>
      <c r="I38" s="182">
        <f t="shared" si="0"/>
        <v>0</v>
      </c>
      <c r="J38" s="168">
        <f>SUM(J39:J40)</f>
        <v>0</v>
      </c>
      <c r="K38" s="168">
        <f>SUM(K39:K40)</f>
        <v>0</v>
      </c>
      <c r="L38" s="169" t="s">
        <v>94</v>
      </c>
      <c r="M38" s="168">
        <f>SUM(M39:M40)</f>
        <v>0</v>
      </c>
      <c r="N38" s="168">
        <f>SUM(N39:N40)</f>
        <v>0</v>
      </c>
      <c r="O38" s="169" t="s">
        <v>94</v>
      </c>
      <c r="P38" s="169" t="s">
        <v>94</v>
      </c>
    </row>
    <row r="39" spans="1:16" ht="15">
      <c r="A39" s="197"/>
      <c r="B39" s="198">
        <v>2126</v>
      </c>
      <c r="C39" s="193">
        <v>112</v>
      </c>
      <c r="D39" s="245">
        <v>266</v>
      </c>
      <c r="E39" s="244"/>
      <c r="F39" s="196"/>
      <c r="G39" s="196"/>
      <c r="H39" s="240"/>
      <c r="I39" s="201">
        <f t="shared" si="0"/>
        <v>0</v>
      </c>
      <c r="J39" s="196"/>
      <c r="K39" s="196"/>
      <c r="L39" s="195"/>
      <c r="M39" s="196"/>
      <c r="N39" s="196"/>
      <c r="O39" s="195"/>
      <c r="P39" s="195"/>
    </row>
    <row r="40" spans="1:16" ht="15" hidden="1">
      <c r="A40" s="78"/>
      <c r="B40" s="89"/>
      <c r="C40" s="63"/>
      <c r="D40" s="82"/>
      <c r="E40" s="215"/>
      <c r="F40" s="215"/>
      <c r="G40" s="215"/>
      <c r="H40" s="214"/>
      <c r="I40" s="61">
        <f aca="true" t="shared" si="1" ref="I40:I62">SUM(J40:M40)+SUM(O40:P40)</f>
        <v>0</v>
      </c>
      <c r="J40" s="128"/>
      <c r="K40" s="128"/>
      <c r="L40" s="60"/>
      <c r="M40" s="128"/>
      <c r="N40" s="128"/>
      <c r="O40" s="60"/>
      <c r="P40" s="60"/>
    </row>
    <row r="41" spans="1:16" ht="45">
      <c r="A41" s="79" t="s">
        <v>166</v>
      </c>
      <c r="B41" s="65">
        <v>2130</v>
      </c>
      <c r="C41" s="63">
        <v>113</v>
      </c>
      <c r="D41" s="82" t="s">
        <v>94</v>
      </c>
      <c r="E41" s="210"/>
      <c r="F41" s="210"/>
      <c r="G41" s="210"/>
      <c r="H41" s="209"/>
      <c r="I41" s="62">
        <f t="shared" si="1"/>
        <v>0</v>
      </c>
      <c r="J41" s="62">
        <f>0+J42+J43</f>
        <v>0</v>
      </c>
      <c r="K41" s="62">
        <f>0+K43+K44</f>
        <v>0</v>
      </c>
      <c r="L41" s="77" t="s">
        <v>94</v>
      </c>
      <c r="M41" s="62">
        <f>0+M42+M43+M44</f>
        <v>0</v>
      </c>
      <c r="N41" s="62">
        <f>0+N42</f>
        <v>0</v>
      </c>
      <c r="O41" s="77">
        <f>0+O42</f>
        <v>0</v>
      </c>
      <c r="P41" s="62">
        <f>0+P42</f>
        <v>0</v>
      </c>
    </row>
    <row r="42" spans="1:16" ht="15">
      <c r="A42" s="78" t="s">
        <v>128</v>
      </c>
      <c r="B42" s="65">
        <v>2131</v>
      </c>
      <c r="C42" s="63">
        <v>113</v>
      </c>
      <c r="D42" s="82">
        <v>222</v>
      </c>
      <c r="E42" s="215"/>
      <c r="F42" s="215"/>
      <c r="G42" s="215"/>
      <c r="H42" s="214"/>
      <c r="I42" s="61">
        <f t="shared" si="1"/>
        <v>0</v>
      </c>
      <c r="J42" s="128"/>
      <c r="K42" s="60" t="s">
        <v>94</v>
      </c>
      <c r="L42" s="60" t="s">
        <v>94</v>
      </c>
      <c r="M42" s="128"/>
      <c r="N42" s="128"/>
      <c r="O42" s="130"/>
      <c r="P42" s="128"/>
    </row>
    <row r="43" spans="1:16" ht="15">
      <c r="A43" s="78" t="s">
        <v>125</v>
      </c>
      <c r="B43" s="65">
        <v>2132</v>
      </c>
      <c r="C43" s="63">
        <v>113</v>
      </c>
      <c r="D43" s="82">
        <v>226</v>
      </c>
      <c r="E43" s="215"/>
      <c r="F43" s="215"/>
      <c r="G43" s="215"/>
      <c r="H43" s="214"/>
      <c r="I43" s="61">
        <f t="shared" si="1"/>
        <v>0</v>
      </c>
      <c r="J43" s="128"/>
      <c r="K43" s="128"/>
      <c r="L43" s="60" t="s">
        <v>94</v>
      </c>
      <c r="M43" s="128"/>
      <c r="N43" s="60" t="s">
        <v>94</v>
      </c>
      <c r="O43" s="60" t="s">
        <v>94</v>
      </c>
      <c r="P43" s="60" t="s">
        <v>94</v>
      </c>
    </row>
    <row r="44" spans="1:16" ht="45" customHeight="1">
      <c r="A44" s="78" t="s">
        <v>165</v>
      </c>
      <c r="B44" s="65">
        <v>2133</v>
      </c>
      <c r="C44" s="63">
        <v>113</v>
      </c>
      <c r="D44" s="82">
        <v>296</v>
      </c>
      <c r="E44" s="215"/>
      <c r="F44" s="215"/>
      <c r="G44" s="215"/>
      <c r="H44" s="214"/>
      <c r="I44" s="61">
        <f t="shared" si="1"/>
        <v>0</v>
      </c>
      <c r="J44" s="60" t="s">
        <v>94</v>
      </c>
      <c r="K44" s="128"/>
      <c r="L44" s="60" t="s">
        <v>94</v>
      </c>
      <c r="M44" s="128"/>
      <c r="N44" s="60" t="s">
        <v>94</v>
      </c>
      <c r="O44" s="60" t="s">
        <v>94</v>
      </c>
      <c r="P44" s="60" t="s">
        <v>94</v>
      </c>
    </row>
    <row r="45" spans="1:16" ht="60">
      <c r="A45" s="79" t="s">
        <v>136</v>
      </c>
      <c r="B45" s="65">
        <v>2140</v>
      </c>
      <c r="C45" s="63">
        <v>119</v>
      </c>
      <c r="D45" s="82" t="s">
        <v>94</v>
      </c>
      <c r="E45" s="210"/>
      <c r="F45" s="210"/>
      <c r="G45" s="210"/>
      <c r="H45" s="209"/>
      <c r="I45" s="62">
        <f t="shared" si="1"/>
        <v>17320517.61</v>
      </c>
      <c r="J45" s="62">
        <f>0+J46+J51</f>
        <v>12489075.61</v>
      </c>
      <c r="K45" s="62">
        <f>0+K46+K51</f>
        <v>0</v>
      </c>
      <c r="L45" s="77" t="s">
        <v>94</v>
      </c>
      <c r="M45" s="62">
        <f>0+M46+M51</f>
        <v>4831442</v>
      </c>
      <c r="N45" s="62">
        <f>0+N46+N51</f>
        <v>0</v>
      </c>
      <c r="O45" s="77" t="s">
        <v>94</v>
      </c>
      <c r="P45" s="62">
        <f>0+P46</f>
        <v>0</v>
      </c>
    </row>
    <row r="46" spans="1:16" ht="30">
      <c r="A46" s="178" t="s">
        <v>164</v>
      </c>
      <c r="B46" s="171">
        <v>2141</v>
      </c>
      <c r="C46" s="170">
        <v>119</v>
      </c>
      <c r="D46" s="170">
        <v>213</v>
      </c>
      <c r="E46" s="222"/>
      <c r="F46" s="222"/>
      <c r="G46" s="222"/>
      <c r="H46" s="221"/>
      <c r="I46" s="182">
        <f t="shared" si="1"/>
        <v>17320517.61</v>
      </c>
      <c r="J46" s="168">
        <f>SUM(J47:J50)</f>
        <v>12489075.61</v>
      </c>
      <c r="K46" s="168">
        <f>SUM(K47:K50)</f>
        <v>0</v>
      </c>
      <c r="L46" s="169" t="s">
        <v>94</v>
      </c>
      <c r="M46" s="168">
        <f>SUM(M47:M50)</f>
        <v>4831442</v>
      </c>
      <c r="N46" s="168">
        <f>SUM(N47:N50)</f>
        <v>0</v>
      </c>
      <c r="O46" s="169" t="s">
        <v>94</v>
      </c>
      <c r="P46" s="168">
        <f>SUM(P47:P50)</f>
        <v>0</v>
      </c>
    </row>
    <row r="47" spans="1:16" ht="30">
      <c r="A47" s="176" t="s">
        <v>427</v>
      </c>
      <c r="B47" s="65">
        <v>2141</v>
      </c>
      <c r="C47" s="63">
        <v>119</v>
      </c>
      <c r="D47" s="63">
        <v>213</v>
      </c>
      <c r="E47" s="212" t="s">
        <v>428</v>
      </c>
      <c r="F47" s="174">
        <v>12701712.91</v>
      </c>
      <c r="G47" s="174">
        <v>22</v>
      </c>
      <c r="H47" s="212"/>
      <c r="I47" s="220">
        <f t="shared" si="1"/>
        <v>12701712.91</v>
      </c>
      <c r="J47" s="128">
        <v>9158655.44</v>
      </c>
      <c r="K47" s="128"/>
      <c r="L47" s="128"/>
      <c r="M47" s="128">
        <v>3543057.47</v>
      </c>
      <c r="N47" s="128"/>
      <c r="O47" s="60"/>
      <c r="P47" s="130"/>
    </row>
    <row r="48" spans="1:16" ht="75">
      <c r="A48" s="176" t="s">
        <v>429</v>
      </c>
      <c r="B48" s="65">
        <v>2141</v>
      </c>
      <c r="C48" s="63">
        <v>119</v>
      </c>
      <c r="D48" s="63">
        <v>213</v>
      </c>
      <c r="E48" s="212" t="s">
        <v>428</v>
      </c>
      <c r="F48" s="174">
        <v>1674316.71</v>
      </c>
      <c r="G48" s="174">
        <v>2.9</v>
      </c>
      <c r="H48" s="212"/>
      <c r="I48" s="220">
        <f t="shared" si="1"/>
        <v>1674316.71</v>
      </c>
      <c r="J48" s="128">
        <v>1207277.32</v>
      </c>
      <c r="K48" s="128"/>
      <c r="L48" s="128"/>
      <c r="M48" s="128">
        <v>467039.39</v>
      </c>
      <c r="N48" s="128"/>
      <c r="O48" s="60"/>
      <c r="P48" s="130"/>
    </row>
    <row r="49" spans="1:16" ht="30">
      <c r="A49" s="176" t="s">
        <v>430</v>
      </c>
      <c r="B49" s="65">
        <v>2141</v>
      </c>
      <c r="C49" s="63">
        <v>119</v>
      </c>
      <c r="D49" s="63">
        <v>213</v>
      </c>
      <c r="E49" s="212" t="s">
        <v>428</v>
      </c>
      <c r="F49" s="174">
        <v>2944487.99</v>
      </c>
      <c r="G49" s="174">
        <v>5.1</v>
      </c>
      <c r="H49" s="212"/>
      <c r="I49" s="220">
        <f t="shared" si="1"/>
        <v>2944487.99</v>
      </c>
      <c r="J49" s="128">
        <v>2123142.85</v>
      </c>
      <c r="K49" s="128"/>
      <c r="L49" s="128"/>
      <c r="M49" s="128">
        <v>821345.14</v>
      </c>
      <c r="N49" s="128"/>
      <c r="O49" s="60"/>
      <c r="P49" s="130"/>
    </row>
    <row r="50" spans="1:16" ht="15" hidden="1">
      <c r="A50" s="78"/>
      <c r="B50" s="65"/>
      <c r="C50" s="63"/>
      <c r="D50" s="63"/>
      <c r="E50" s="215"/>
      <c r="F50" s="215"/>
      <c r="G50" s="215"/>
      <c r="H50" s="214"/>
      <c r="I50" s="61">
        <f t="shared" si="1"/>
        <v>0</v>
      </c>
      <c r="J50" s="128"/>
      <c r="K50" s="128"/>
      <c r="L50" s="128"/>
      <c r="M50" s="128"/>
      <c r="N50" s="128"/>
      <c r="O50" s="60"/>
      <c r="P50" s="130"/>
    </row>
    <row r="51" spans="1:16" ht="15">
      <c r="A51" s="78" t="s">
        <v>163</v>
      </c>
      <c r="B51" s="65">
        <v>2142</v>
      </c>
      <c r="C51" s="63">
        <v>119</v>
      </c>
      <c r="D51" s="82" t="s">
        <v>94</v>
      </c>
      <c r="E51" s="210"/>
      <c r="F51" s="210"/>
      <c r="G51" s="210"/>
      <c r="H51" s="209"/>
      <c r="I51" s="62">
        <f t="shared" si="1"/>
        <v>0</v>
      </c>
      <c r="J51" s="132">
        <f>0+J52+J55+J58+J64</f>
        <v>0</v>
      </c>
      <c r="K51" s="132">
        <f>0+K58</f>
        <v>0</v>
      </c>
      <c r="L51" s="77" t="s">
        <v>94</v>
      </c>
      <c r="M51" s="132">
        <f>0+M52+M55+M58+M61+M64</f>
        <v>0</v>
      </c>
      <c r="N51" s="132">
        <f>0+N52+N55+N58</f>
        <v>0</v>
      </c>
      <c r="O51" s="77" t="s">
        <v>94</v>
      </c>
      <c r="P51" s="77" t="s">
        <v>94</v>
      </c>
    </row>
    <row r="52" spans="1:16" ht="15">
      <c r="A52" s="232" t="s">
        <v>125</v>
      </c>
      <c r="B52" s="171">
        <v>21421</v>
      </c>
      <c r="C52" s="170">
        <v>119</v>
      </c>
      <c r="D52" s="170">
        <v>226</v>
      </c>
      <c r="E52" s="222"/>
      <c r="F52" s="222"/>
      <c r="G52" s="222"/>
      <c r="H52" s="221"/>
      <c r="I52" s="182">
        <f t="shared" si="1"/>
        <v>0</v>
      </c>
      <c r="J52" s="168">
        <f>SUM(J53:J54)</f>
        <v>0</v>
      </c>
      <c r="K52" s="169" t="s">
        <v>94</v>
      </c>
      <c r="L52" s="169" t="s">
        <v>94</v>
      </c>
      <c r="M52" s="168">
        <f>SUM(M53:M54)</f>
        <v>0</v>
      </c>
      <c r="N52" s="168">
        <f>SUM(N53:N54)</f>
        <v>0</v>
      </c>
      <c r="O52" s="169" t="s">
        <v>94</v>
      </c>
      <c r="P52" s="169" t="s">
        <v>94</v>
      </c>
    </row>
    <row r="53" spans="1:16" ht="15">
      <c r="A53" s="246"/>
      <c r="B53" s="239">
        <v>21421</v>
      </c>
      <c r="C53" s="193">
        <v>119</v>
      </c>
      <c r="D53" s="193">
        <v>226</v>
      </c>
      <c r="E53" s="240"/>
      <c r="F53" s="241"/>
      <c r="G53" s="241"/>
      <c r="H53" s="240"/>
      <c r="I53" s="242">
        <f t="shared" si="1"/>
        <v>0</v>
      </c>
      <c r="J53" s="196"/>
      <c r="K53" s="195"/>
      <c r="L53" s="195"/>
      <c r="M53" s="196"/>
      <c r="N53" s="196"/>
      <c r="O53" s="195"/>
      <c r="P53" s="195"/>
    </row>
    <row r="54" spans="1:16" ht="15" hidden="1">
      <c r="A54" s="80"/>
      <c r="B54" s="65"/>
      <c r="C54" s="63"/>
      <c r="D54" s="63"/>
      <c r="E54" s="215"/>
      <c r="F54" s="215"/>
      <c r="G54" s="215"/>
      <c r="H54" s="214"/>
      <c r="I54" s="61">
        <f t="shared" si="1"/>
        <v>0</v>
      </c>
      <c r="J54" s="128"/>
      <c r="K54" s="60"/>
      <c r="L54" s="60"/>
      <c r="M54" s="128"/>
      <c r="N54" s="128"/>
      <c r="O54" s="60"/>
      <c r="P54" s="60"/>
    </row>
    <row r="55" spans="1:16" ht="45">
      <c r="A55" s="232" t="s">
        <v>135</v>
      </c>
      <c r="B55" s="171">
        <v>21422</v>
      </c>
      <c r="C55" s="170">
        <v>119</v>
      </c>
      <c r="D55" s="170">
        <v>265</v>
      </c>
      <c r="E55" s="222"/>
      <c r="F55" s="222"/>
      <c r="G55" s="222"/>
      <c r="H55" s="221"/>
      <c r="I55" s="182">
        <f t="shared" si="1"/>
        <v>0</v>
      </c>
      <c r="J55" s="168">
        <f>SUM(J56:J57)</f>
        <v>0</v>
      </c>
      <c r="K55" s="169" t="s">
        <v>94</v>
      </c>
      <c r="L55" s="169" t="s">
        <v>94</v>
      </c>
      <c r="M55" s="168">
        <f>SUM(M56:M57)</f>
        <v>0</v>
      </c>
      <c r="N55" s="168">
        <f>SUM(N56:N57)</f>
        <v>0</v>
      </c>
      <c r="O55" s="169" t="s">
        <v>94</v>
      </c>
      <c r="P55" s="169" t="s">
        <v>94</v>
      </c>
    </row>
    <row r="56" spans="1:16" ht="15">
      <c r="A56" s="246"/>
      <c r="B56" s="239">
        <v>21422</v>
      </c>
      <c r="C56" s="193">
        <v>119</v>
      </c>
      <c r="D56" s="193">
        <v>265</v>
      </c>
      <c r="E56" s="240"/>
      <c r="F56" s="241"/>
      <c r="G56" s="241"/>
      <c r="H56" s="240"/>
      <c r="I56" s="242">
        <f t="shared" si="1"/>
        <v>0</v>
      </c>
      <c r="J56" s="196"/>
      <c r="K56" s="195"/>
      <c r="L56" s="195"/>
      <c r="M56" s="196"/>
      <c r="N56" s="196"/>
      <c r="O56" s="195"/>
      <c r="P56" s="195"/>
    </row>
    <row r="57" spans="1:16" ht="15" hidden="1">
      <c r="A57" s="80"/>
      <c r="B57" s="65"/>
      <c r="C57" s="63"/>
      <c r="D57" s="63"/>
      <c r="E57" s="215"/>
      <c r="F57" s="215"/>
      <c r="G57" s="215"/>
      <c r="H57" s="214"/>
      <c r="I57" s="61">
        <f t="shared" si="1"/>
        <v>0</v>
      </c>
      <c r="J57" s="128"/>
      <c r="K57" s="60"/>
      <c r="L57" s="60"/>
      <c r="M57" s="128"/>
      <c r="N57" s="128"/>
      <c r="O57" s="60"/>
      <c r="P57" s="60"/>
    </row>
    <row r="58" spans="1:16" ht="30">
      <c r="A58" s="232" t="s">
        <v>134</v>
      </c>
      <c r="B58" s="171">
        <v>21423</v>
      </c>
      <c r="C58" s="170">
        <v>119</v>
      </c>
      <c r="D58" s="170">
        <v>266</v>
      </c>
      <c r="E58" s="222"/>
      <c r="F58" s="222"/>
      <c r="G58" s="222"/>
      <c r="H58" s="221"/>
      <c r="I58" s="182">
        <f t="shared" si="1"/>
        <v>0</v>
      </c>
      <c r="J58" s="168">
        <f>SUM(J59:J60)</f>
        <v>0</v>
      </c>
      <c r="K58" s="168">
        <f>SUM(K59:K60)</f>
        <v>0</v>
      </c>
      <c r="L58" s="169" t="s">
        <v>94</v>
      </c>
      <c r="M58" s="168">
        <f>SUM(M59:M60)</f>
        <v>0</v>
      </c>
      <c r="N58" s="168">
        <f>SUM(N59:N60)</f>
        <v>0</v>
      </c>
      <c r="O58" s="169" t="s">
        <v>94</v>
      </c>
      <c r="P58" s="169" t="s">
        <v>94</v>
      </c>
    </row>
    <row r="59" spans="1:16" ht="15">
      <c r="A59" s="246"/>
      <c r="B59" s="239">
        <v>21423</v>
      </c>
      <c r="C59" s="193">
        <v>119</v>
      </c>
      <c r="D59" s="193">
        <v>266</v>
      </c>
      <c r="E59" s="240"/>
      <c r="F59" s="241"/>
      <c r="G59" s="241"/>
      <c r="H59" s="240"/>
      <c r="I59" s="242">
        <f t="shared" si="1"/>
        <v>0</v>
      </c>
      <c r="J59" s="196"/>
      <c r="K59" s="196"/>
      <c r="L59" s="196"/>
      <c r="M59" s="196"/>
      <c r="N59" s="196"/>
      <c r="O59" s="195"/>
      <c r="P59" s="195"/>
    </row>
    <row r="60" spans="1:16" ht="15" hidden="1">
      <c r="A60" s="80"/>
      <c r="B60" s="65"/>
      <c r="C60" s="63"/>
      <c r="D60" s="63"/>
      <c r="E60" s="215"/>
      <c r="F60" s="215"/>
      <c r="G60" s="215"/>
      <c r="H60" s="214"/>
      <c r="I60" s="61">
        <f t="shared" si="1"/>
        <v>0</v>
      </c>
      <c r="J60" s="128"/>
      <c r="K60" s="128"/>
      <c r="L60" s="128"/>
      <c r="M60" s="128"/>
      <c r="N60" s="128"/>
      <c r="O60" s="60"/>
      <c r="P60" s="60"/>
    </row>
    <row r="61" spans="1:16" ht="15">
      <c r="A61" s="232" t="s">
        <v>103</v>
      </c>
      <c r="B61" s="171">
        <v>21424</v>
      </c>
      <c r="C61" s="170">
        <v>119</v>
      </c>
      <c r="D61" s="170">
        <v>310</v>
      </c>
      <c r="E61" s="222"/>
      <c r="F61" s="222"/>
      <c r="G61" s="222"/>
      <c r="H61" s="221"/>
      <c r="I61" s="182">
        <f t="shared" si="1"/>
        <v>0</v>
      </c>
      <c r="J61" s="169" t="s">
        <v>94</v>
      </c>
      <c r="K61" s="169" t="s">
        <v>94</v>
      </c>
      <c r="L61" s="169" t="s">
        <v>94</v>
      </c>
      <c r="M61" s="168">
        <f>SUM(M62:M63)</f>
        <v>0</v>
      </c>
      <c r="N61" s="169" t="s">
        <v>94</v>
      </c>
      <c r="O61" s="169" t="s">
        <v>94</v>
      </c>
      <c r="P61" s="169" t="s">
        <v>94</v>
      </c>
    </row>
    <row r="62" spans="1:16" ht="15">
      <c r="A62" s="246"/>
      <c r="B62" s="239">
        <v>21424</v>
      </c>
      <c r="C62" s="193">
        <v>119</v>
      </c>
      <c r="D62" s="193">
        <v>310</v>
      </c>
      <c r="E62" s="240"/>
      <c r="F62" s="241"/>
      <c r="G62" s="241"/>
      <c r="H62" s="240"/>
      <c r="I62" s="242">
        <f t="shared" si="1"/>
        <v>0</v>
      </c>
      <c r="J62" s="201"/>
      <c r="K62" s="201"/>
      <c r="L62" s="201"/>
      <c r="M62" s="196"/>
      <c r="N62" s="201"/>
      <c r="O62" s="195"/>
      <c r="P62" s="195"/>
    </row>
    <row r="63" spans="1:16" ht="15" hidden="1">
      <c r="A63" s="80"/>
      <c r="B63" s="65"/>
      <c r="C63" s="63"/>
      <c r="D63" s="63"/>
      <c r="E63" s="215"/>
      <c r="F63" s="215"/>
      <c r="G63" s="215"/>
      <c r="H63" s="214"/>
      <c r="I63" s="61"/>
      <c r="J63" s="128"/>
      <c r="K63" s="128"/>
      <c r="L63" s="128"/>
      <c r="M63" s="128"/>
      <c r="N63" s="128"/>
      <c r="O63" s="60"/>
      <c r="P63" s="60"/>
    </row>
    <row r="64" spans="1:16" ht="30">
      <c r="A64" s="80" t="s">
        <v>120</v>
      </c>
      <c r="B64" s="65">
        <v>21425</v>
      </c>
      <c r="C64" s="63">
        <v>119</v>
      </c>
      <c r="D64" s="63">
        <v>340</v>
      </c>
      <c r="E64" s="210"/>
      <c r="F64" s="210"/>
      <c r="G64" s="210"/>
      <c r="H64" s="209"/>
      <c r="I64" s="62">
        <f aca="true" t="shared" si="2" ref="I64:I72">SUM(J64:M64)+SUM(O64:P64)</f>
        <v>0</v>
      </c>
      <c r="J64" s="62">
        <f>0+J65+J71</f>
        <v>0</v>
      </c>
      <c r="K64" s="77" t="s">
        <v>94</v>
      </c>
      <c r="L64" s="77" t="s">
        <v>94</v>
      </c>
      <c r="M64" s="62">
        <f>0+M65+M68+M71</f>
        <v>0</v>
      </c>
      <c r="N64" s="77" t="s">
        <v>94</v>
      </c>
      <c r="O64" s="77" t="s">
        <v>94</v>
      </c>
      <c r="P64" s="77" t="s">
        <v>94</v>
      </c>
    </row>
    <row r="65" spans="1:16" ht="45">
      <c r="A65" s="223" t="s">
        <v>119</v>
      </c>
      <c r="B65" s="171">
        <v>214251</v>
      </c>
      <c r="C65" s="170">
        <v>119</v>
      </c>
      <c r="D65" s="170">
        <v>341</v>
      </c>
      <c r="E65" s="222"/>
      <c r="F65" s="222"/>
      <c r="G65" s="222"/>
      <c r="H65" s="221"/>
      <c r="I65" s="182">
        <f t="shared" si="2"/>
        <v>0</v>
      </c>
      <c r="J65" s="168">
        <f>SUM(J66:J67)</f>
        <v>0</v>
      </c>
      <c r="K65" s="169" t="s">
        <v>94</v>
      </c>
      <c r="L65" s="169" t="s">
        <v>94</v>
      </c>
      <c r="M65" s="168">
        <f>SUM(M66:M67)</f>
        <v>0</v>
      </c>
      <c r="N65" s="169" t="s">
        <v>94</v>
      </c>
      <c r="O65" s="169" t="s">
        <v>94</v>
      </c>
      <c r="P65" s="169" t="s">
        <v>94</v>
      </c>
    </row>
    <row r="66" spans="1:16" ht="15">
      <c r="A66" s="247"/>
      <c r="B66" s="239">
        <v>214251</v>
      </c>
      <c r="C66" s="193">
        <v>119</v>
      </c>
      <c r="D66" s="193">
        <v>341</v>
      </c>
      <c r="E66" s="240"/>
      <c r="F66" s="241"/>
      <c r="G66" s="241"/>
      <c r="H66" s="240"/>
      <c r="I66" s="242">
        <f t="shared" si="2"/>
        <v>0</v>
      </c>
      <c r="J66" s="196"/>
      <c r="K66" s="195"/>
      <c r="L66" s="195"/>
      <c r="M66" s="196"/>
      <c r="N66" s="195"/>
      <c r="O66" s="195"/>
      <c r="P66" s="195"/>
    </row>
    <row r="67" spans="1:16" ht="15" hidden="1">
      <c r="A67" s="81"/>
      <c r="B67" s="65"/>
      <c r="C67" s="63"/>
      <c r="D67" s="63"/>
      <c r="E67" s="215"/>
      <c r="F67" s="215"/>
      <c r="G67" s="215"/>
      <c r="H67" s="214"/>
      <c r="I67" s="61">
        <f t="shared" si="2"/>
        <v>0</v>
      </c>
      <c r="J67" s="128"/>
      <c r="K67" s="60"/>
      <c r="L67" s="60"/>
      <c r="M67" s="128"/>
      <c r="N67" s="60"/>
      <c r="O67" s="60"/>
      <c r="P67" s="60"/>
    </row>
    <row r="68" spans="1:16" ht="15">
      <c r="A68" s="223" t="s">
        <v>115</v>
      </c>
      <c r="B68" s="171">
        <v>214252</v>
      </c>
      <c r="C68" s="170">
        <v>119</v>
      </c>
      <c r="D68" s="170">
        <v>345</v>
      </c>
      <c r="E68" s="222"/>
      <c r="F68" s="222"/>
      <c r="G68" s="222"/>
      <c r="H68" s="221"/>
      <c r="I68" s="182">
        <f t="shared" si="2"/>
        <v>0</v>
      </c>
      <c r="J68" s="169" t="s">
        <v>94</v>
      </c>
      <c r="K68" s="169" t="s">
        <v>94</v>
      </c>
      <c r="L68" s="169" t="s">
        <v>94</v>
      </c>
      <c r="M68" s="168">
        <f>SUM(M69:M70)</f>
        <v>0</v>
      </c>
      <c r="N68" s="169" t="s">
        <v>94</v>
      </c>
      <c r="O68" s="169" t="s">
        <v>94</v>
      </c>
      <c r="P68" s="169" t="s">
        <v>94</v>
      </c>
    </row>
    <row r="69" spans="1:16" ht="15">
      <c r="A69" s="247"/>
      <c r="B69" s="239">
        <v>214252</v>
      </c>
      <c r="C69" s="193">
        <v>119</v>
      </c>
      <c r="D69" s="193">
        <v>345</v>
      </c>
      <c r="E69" s="240"/>
      <c r="F69" s="241"/>
      <c r="G69" s="241"/>
      <c r="H69" s="240"/>
      <c r="I69" s="242">
        <f t="shared" si="2"/>
        <v>0</v>
      </c>
      <c r="J69" s="195"/>
      <c r="K69" s="195"/>
      <c r="L69" s="195"/>
      <c r="M69" s="196"/>
      <c r="N69" s="195"/>
      <c r="O69" s="195"/>
      <c r="P69" s="195"/>
    </row>
    <row r="70" spans="1:16" ht="15" hidden="1">
      <c r="A70" s="81"/>
      <c r="B70" s="65"/>
      <c r="C70" s="63"/>
      <c r="D70" s="63"/>
      <c r="E70" s="215"/>
      <c r="F70" s="215"/>
      <c r="G70" s="215"/>
      <c r="H70" s="214"/>
      <c r="I70" s="61">
        <f t="shared" si="2"/>
        <v>0</v>
      </c>
      <c r="J70" s="60"/>
      <c r="K70" s="60"/>
      <c r="L70" s="60"/>
      <c r="M70" s="128"/>
      <c r="N70" s="60"/>
      <c r="O70" s="60"/>
      <c r="P70" s="60"/>
    </row>
    <row r="71" spans="1:16" ht="30">
      <c r="A71" s="223" t="s">
        <v>114</v>
      </c>
      <c r="B71" s="171">
        <v>214253</v>
      </c>
      <c r="C71" s="170">
        <v>119</v>
      </c>
      <c r="D71" s="170">
        <v>346</v>
      </c>
      <c r="E71" s="222"/>
      <c r="F71" s="222"/>
      <c r="G71" s="222"/>
      <c r="H71" s="221"/>
      <c r="I71" s="182">
        <f t="shared" si="2"/>
        <v>0</v>
      </c>
      <c r="J71" s="168">
        <f>SUM(J72:J73)</f>
        <v>0</v>
      </c>
      <c r="K71" s="169" t="s">
        <v>94</v>
      </c>
      <c r="L71" s="169" t="s">
        <v>94</v>
      </c>
      <c r="M71" s="168">
        <f>SUM(M72:M73)</f>
        <v>0</v>
      </c>
      <c r="N71" s="169" t="s">
        <v>94</v>
      </c>
      <c r="O71" s="169" t="s">
        <v>94</v>
      </c>
      <c r="P71" s="169" t="s">
        <v>94</v>
      </c>
    </row>
    <row r="72" spans="1:16" ht="15">
      <c r="A72" s="247"/>
      <c r="B72" s="239">
        <v>214253</v>
      </c>
      <c r="C72" s="193">
        <v>119</v>
      </c>
      <c r="D72" s="193">
        <v>346</v>
      </c>
      <c r="E72" s="240"/>
      <c r="F72" s="241"/>
      <c r="G72" s="241"/>
      <c r="H72" s="240"/>
      <c r="I72" s="242">
        <f t="shared" si="2"/>
        <v>0</v>
      </c>
      <c r="J72" s="194"/>
      <c r="K72" s="195"/>
      <c r="L72" s="195"/>
      <c r="M72" s="196"/>
      <c r="N72" s="195"/>
      <c r="O72" s="195"/>
      <c r="P72" s="195"/>
    </row>
    <row r="73" spans="1:16" ht="15" hidden="1">
      <c r="A73" s="81"/>
      <c r="B73" s="65"/>
      <c r="C73" s="63"/>
      <c r="D73" s="63"/>
      <c r="E73" s="215"/>
      <c r="F73" s="215"/>
      <c r="G73" s="215"/>
      <c r="H73" s="214"/>
      <c r="I73" s="61"/>
      <c r="J73" s="60"/>
      <c r="K73" s="60"/>
      <c r="L73" s="60"/>
      <c r="M73" s="128"/>
      <c r="N73" s="60"/>
      <c r="O73" s="60"/>
      <c r="P73" s="60"/>
    </row>
    <row r="74" spans="1:16" ht="15">
      <c r="A74" s="84" t="s">
        <v>162</v>
      </c>
      <c r="B74" s="65">
        <v>2200</v>
      </c>
      <c r="C74" s="63">
        <v>300</v>
      </c>
      <c r="D74" s="63" t="s">
        <v>94</v>
      </c>
      <c r="E74" s="210"/>
      <c r="F74" s="210"/>
      <c r="G74" s="210"/>
      <c r="H74" s="209"/>
      <c r="I74" s="62">
        <f aca="true" t="shared" si="3" ref="I74:I105">SUM(J74:M74)+SUM(O74:P74)</f>
        <v>0</v>
      </c>
      <c r="J74" s="62">
        <f>0+J75</f>
        <v>0</v>
      </c>
      <c r="K74" s="62">
        <f>0+K75+K90</f>
        <v>0</v>
      </c>
      <c r="L74" s="77" t="s">
        <v>94</v>
      </c>
      <c r="M74" s="62">
        <f>0+M75+M90+M91+M92</f>
        <v>0</v>
      </c>
      <c r="N74" s="62">
        <f>0+N75</f>
        <v>0</v>
      </c>
      <c r="O74" s="77" t="s">
        <v>94</v>
      </c>
      <c r="P74" s="77" t="s">
        <v>94</v>
      </c>
    </row>
    <row r="75" spans="1:16" ht="45">
      <c r="A75" s="79" t="s">
        <v>161</v>
      </c>
      <c r="B75" s="65">
        <v>2210</v>
      </c>
      <c r="C75" s="63">
        <v>320</v>
      </c>
      <c r="D75" s="63" t="s">
        <v>94</v>
      </c>
      <c r="E75" s="210"/>
      <c r="F75" s="210"/>
      <c r="G75" s="210"/>
      <c r="H75" s="209"/>
      <c r="I75" s="62">
        <f t="shared" si="3"/>
        <v>0</v>
      </c>
      <c r="J75" s="62">
        <f>0+J76+J86</f>
        <v>0</v>
      </c>
      <c r="K75" s="62">
        <f>0+K76</f>
        <v>0</v>
      </c>
      <c r="L75" s="77" t="s">
        <v>94</v>
      </c>
      <c r="M75" s="62">
        <f>0+M76+M86</f>
        <v>0</v>
      </c>
      <c r="N75" s="62">
        <f>0+N76</f>
        <v>0</v>
      </c>
      <c r="O75" s="77" t="s">
        <v>94</v>
      </c>
      <c r="P75" s="77" t="s">
        <v>94</v>
      </c>
    </row>
    <row r="76" spans="1:16" s="53" customFormat="1" ht="60">
      <c r="A76" s="78" t="s">
        <v>160</v>
      </c>
      <c r="B76" s="65">
        <v>2211</v>
      </c>
      <c r="C76" s="63">
        <v>321</v>
      </c>
      <c r="D76" s="63" t="s">
        <v>94</v>
      </c>
      <c r="E76" s="210"/>
      <c r="F76" s="210"/>
      <c r="G76" s="210"/>
      <c r="H76" s="209"/>
      <c r="I76" s="62">
        <f t="shared" si="3"/>
        <v>0</v>
      </c>
      <c r="J76" s="62">
        <f>0+J77+J83</f>
        <v>0</v>
      </c>
      <c r="K76" s="62">
        <f>0+K77</f>
        <v>0</v>
      </c>
      <c r="L76" s="77" t="s">
        <v>94</v>
      </c>
      <c r="M76" s="62">
        <f>0+M77+M80+M83</f>
        <v>0</v>
      </c>
      <c r="N76" s="62">
        <f>0+N77+N83</f>
        <v>0</v>
      </c>
      <c r="O76" s="77" t="s">
        <v>94</v>
      </c>
      <c r="P76" s="77" t="s">
        <v>94</v>
      </c>
    </row>
    <row r="77" spans="1:16" s="53" customFormat="1" ht="30" customHeight="1">
      <c r="A77" s="232" t="s">
        <v>159</v>
      </c>
      <c r="B77" s="171">
        <v>22113</v>
      </c>
      <c r="C77" s="170">
        <v>321</v>
      </c>
      <c r="D77" s="170">
        <v>264</v>
      </c>
      <c r="E77" s="222"/>
      <c r="F77" s="222"/>
      <c r="G77" s="222"/>
      <c r="H77" s="221"/>
      <c r="I77" s="182">
        <f t="shared" si="3"/>
        <v>0</v>
      </c>
      <c r="J77" s="168">
        <f>SUM(J78:J79)</f>
        <v>0</v>
      </c>
      <c r="K77" s="168">
        <f>SUM(K78:K79)</f>
        <v>0</v>
      </c>
      <c r="L77" s="169" t="s">
        <v>94</v>
      </c>
      <c r="M77" s="168">
        <f>SUM(M78:M79)</f>
        <v>0</v>
      </c>
      <c r="N77" s="168">
        <f>SUM(N78:N79)</f>
        <v>0</v>
      </c>
      <c r="O77" s="169" t="s">
        <v>94</v>
      </c>
      <c r="P77" s="169" t="s">
        <v>94</v>
      </c>
    </row>
    <row r="78" spans="1:16" s="53" customFormat="1" ht="15" customHeight="1">
      <c r="A78" s="246"/>
      <c r="B78" s="239">
        <v>22113</v>
      </c>
      <c r="C78" s="193">
        <v>321</v>
      </c>
      <c r="D78" s="193">
        <v>264</v>
      </c>
      <c r="E78" s="240"/>
      <c r="F78" s="241"/>
      <c r="G78" s="241"/>
      <c r="H78" s="240"/>
      <c r="I78" s="242">
        <f t="shared" si="3"/>
        <v>0</v>
      </c>
      <c r="J78" s="196"/>
      <c r="K78" s="196"/>
      <c r="L78" s="196"/>
      <c r="M78" s="196"/>
      <c r="N78" s="196"/>
      <c r="O78" s="195"/>
      <c r="P78" s="195"/>
    </row>
    <row r="79" spans="1:16" s="53" customFormat="1" ht="15" customHeight="1" hidden="1">
      <c r="A79" s="80"/>
      <c r="B79" s="65"/>
      <c r="C79" s="63"/>
      <c r="D79" s="63"/>
      <c r="E79" s="215"/>
      <c r="F79" s="215"/>
      <c r="G79" s="215"/>
      <c r="H79" s="214"/>
      <c r="I79" s="61">
        <f t="shared" si="3"/>
        <v>0</v>
      </c>
      <c r="J79" s="128"/>
      <c r="K79" s="128"/>
      <c r="L79" s="128"/>
      <c r="M79" s="128"/>
      <c r="N79" s="128"/>
      <c r="O79" s="60"/>
      <c r="P79" s="60"/>
    </row>
    <row r="80" spans="1:16" s="53" customFormat="1" ht="45">
      <c r="A80" s="232" t="s">
        <v>135</v>
      </c>
      <c r="B80" s="171">
        <v>22114</v>
      </c>
      <c r="C80" s="170">
        <v>321</v>
      </c>
      <c r="D80" s="170">
        <v>265</v>
      </c>
      <c r="E80" s="222"/>
      <c r="F80" s="222"/>
      <c r="G80" s="222"/>
      <c r="H80" s="221"/>
      <c r="I80" s="182">
        <f t="shared" si="3"/>
        <v>0</v>
      </c>
      <c r="J80" s="169" t="s">
        <v>94</v>
      </c>
      <c r="K80" s="169" t="s">
        <v>94</v>
      </c>
      <c r="L80" s="169" t="s">
        <v>94</v>
      </c>
      <c r="M80" s="168">
        <f>SUM(M81:M82)</f>
        <v>0</v>
      </c>
      <c r="N80" s="169" t="s">
        <v>94</v>
      </c>
      <c r="O80" s="169" t="s">
        <v>94</v>
      </c>
      <c r="P80" s="169" t="s">
        <v>94</v>
      </c>
    </row>
    <row r="81" spans="1:16" s="53" customFormat="1" ht="15">
      <c r="A81" s="246"/>
      <c r="B81" s="239">
        <v>22114</v>
      </c>
      <c r="C81" s="193">
        <v>321</v>
      </c>
      <c r="D81" s="193">
        <v>265</v>
      </c>
      <c r="E81" s="240"/>
      <c r="F81" s="241"/>
      <c r="G81" s="241"/>
      <c r="H81" s="240"/>
      <c r="I81" s="242">
        <f t="shared" si="3"/>
        <v>0</v>
      </c>
      <c r="J81" s="195"/>
      <c r="K81" s="195"/>
      <c r="L81" s="195"/>
      <c r="M81" s="196"/>
      <c r="N81" s="195"/>
      <c r="O81" s="195"/>
      <c r="P81" s="195"/>
    </row>
    <row r="82" spans="1:16" s="53" customFormat="1" ht="15" hidden="1">
      <c r="A82" s="80"/>
      <c r="B82" s="65"/>
      <c r="C82" s="63"/>
      <c r="D82" s="63"/>
      <c r="E82" s="215"/>
      <c r="F82" s="215"/>
      <c r="G82" s="215"/>
      <c r="H82" s="214"/>
      <c r="I82" s="61">
        <f t="shared" si="3"/>
        <v>0</v>
      </c>
      <c r="J82" s="60"/>
      <c r="K82" s="60"/>
      <c r="L82" s="60"/>
      <c r="M82" s="128"/>
      <c r="N82" s="60"/>
      <c r="O82" s="60"/>
      <c r="P82" s="60"/>
    </row>
    <row r="83" spans="1:16" s="53" customFormat="1" ht="30">
      <c r="A83" s="232" t="s">
        <v>134</v>
      </c>
      <c r="B83" s="171">
        <v>22115</v>
      </c>
      <c r="C83" s="170">
        <v>321</v>
      </c>
      <c r="D83" s="170">
        <v>266</v>
      </c>
      <c r="E83" s="222"/>
      <c r="F83" s="222"/>
      <c r="G83" s="222"/>
      <c r="H83" s="221"/>
      <c r="I83" s="182">
        <f t="shared" si="3"/>
        <v>0</v>
      </c>
      <c r="J83" s="168">
        <f>SUM(J84:J85)</f>
        <v>0</v>
      </c>
      <c r="K83" s="169" t="s">
        <v>94</v>
      </c>
      <c r="L83" s="169" t="s">
        <v>94</v>
      </c>
      <c r="M83" s="168">
        <f>SUM(M84:M85)</f>
        <v>0</v>
      </c>
      <c r="N83" s="168">
        <f>SUM(N84:N85)</f>
        <v>0</v>
      </c>
      <c r="O83" s="169" t="s">
        <v>94</v>
      </c>
      <c r="P83" s="169" t="s">
        <v>94</v>
      </c>
    </row>
    <row r="84" spans="1:16" s="53" customFormat="1" ht="15">
      <c r="A84" s="246"/>
      <c r="B84" s="239">
        <v>22115</v>
      </c>
      <c r="C84" s="193">
        <v>321</v>
      </c>
      <c r="D84" s="193">
        <v>266</v>
      </c>
      <c r="E84" s="240"/>
      <c r="F84" s="241"/>
      <c r="G84" s="241"/>
      <c r="H84" s="240"/>
      <c r="I84" s="242">
        <f t="shared" si="3"/>
        <v>0</v>
      </c>
      <c r="J84" s="196"/>
      <c r="K84" s="195"/>
      <c r="L84" s="195"/>
      <c r="M84" s="196"/>
      <c r="N84" s="196"/>
      <c r="O84" s="195"/>
      <c r="P84" s="195"/>
    </row>
    <row r="85" spans="1:16" s="53" customFormat="1" ht="15" hidden="1">
      <c r="A85" s="80"/>
      <c r="B85" s="65"/>
      <c r="C85" s="63"/>
      <c r="D85" s="63"/>
      <c r="E85" s="215"/>
      <c r="F85" s="215"/>
      <c r="G85" s="215"/>
      <c r="H85" s="214"/>
      <c r="I85" s="61">
        <f t="shared" si="3"/>
        <v>0</v>
      </c>
      <c r="J85" s="128"/>
      <c r="K85" s="60"/>
      <c r="L85" s="60"/>
      <c r="M85" s="128"/>
      <c r="N85" s="128"/>
      <c r="O85" s="60"/>
      <c r="P85" s="60"/>
    </row>
    <row r="86" spans="1:16" s="53" customFormat="1" ht="45">
      <c r="A86" s="88" t="s">
        <v>158</v>
      </c>
      <c r="B86" s="86">
        <v>2212</v>
      </c>
      <c r="C86" s="85">
        <v>323</v>
      </c>
      <c r="D86" s="85" t="s">
        <v>94</v>
      </c>
      <c r="E86" s="210"/>
      <c r="F86" s="210"/>
      <c r="G86" s="210"/>
      <c r="H86" s="209"/>
      <c r="I86" s="62">
        <f t="shared" si="3"/>
        <v>0</v>
      </c>
      <c r="J86" s="62">
        <f>0+J87+J88+J89</f>
        <v>0</v>
      </c>
      <c r="K86" s="77" t="s">
        <v>94</v>
      </c>
      <c r="L86" s="77" t="s">
        <v>94</v>
      </c>
      <c r="M86" s="62">
        <f>0+M87+M88+M89</f>
        <v>0</v>
      </c>
      <c r="N86" s="77" t="s">
        <v>94</v>
      </c>
      <c r="O86" s="77" t="s">
        <v>94</v>
      </c>
      <c r="P86" s="77" t="s">
        <v>94</v>
      </c>
    </row>
    <row r="87" spans="1:16" s="53" customFormat="1" ht="45">
      <c r="A87" s="87" t="s">
        <v>157</v>
      </c>
      <c r="B87" s="86">
        <v>22121</v>
      </c>
      <c r="C87" s="85">
        <v>323</v>
      </c>
      <c r="D87" s="85">
        <v>261</v>
      </c>
      <c r="E87" s="215"/>
      <c r="F87" s="215"/>
      <c r="G87" s="215"/>
      <c r="H87" s="214"/>
      <c r="I87" s="61">
        <f t="shared" si="3"/>
        <v>0</v>
      </c>
      <c r="J87" s="128"/>
      <c r="K87" s="60" t="s">
        <v>94</v>
      </c>
      <c r="L87" s="60" t="s">
        <v>94</v>
      </c>
      <c r="M87" s="128"/>
      <c r="N87" s="60" t="s">
        <v>94</v>
      </c>
      <c r="O87" s="60" t="s">
        <v>94</v>
      </c>
      <c r="P87" s="60" t="s">
        <v>94</v>
      </c>
    </row>
    <row r="88" spans="1:16" s="53" customFormat="1" ht="30">
      <c r="A88" s="87" t="s">
        <v>156</v>
      </c>
      <c r="B88" s="86">
        <v>22122</v>
      </c>
      <c r="C88" s="85">
        <v>323</v>
      </c>
      <c r="D88" s="85">
        <v>263</v>
      </c>
      <c r="E88" s="215"/>
      <c r="F88" s="215"/>
      <c r="G88" s="215"/>
      <c r="H88" s="214"/>
      <c r="I88" s="61">
        <f t="shared" si="3"/>
        <v>0</v>
      </c>
      <c r="J88" s="128"/>
      <c r="K88" s="60" t="s">
        <v>94</v>
      </c>
      <c r="L88" s="60" t="s">
        <v>94</v>
      </c>
      <c r="M88" s="128"/>
      <c r="N88" s="60" t="s">
        <v>94</v>
      </c>
      <c r="O88" s="60" t="s">
        <v>94</v>
      </c>
      <c r="P88" s="60" t="s">
        <v>94</v>
      </c>
    </row>
    <row r="89" spans="1:16" s="53" customFormat="1" ht="45">
      <c r="A89" s="87" t="s">
        <v>135</v>
      </c>
      <c r="B89" s="86">
        <v>22123</v>
      </c>
      <c r="C89" s="85">
        <v>323</v>
      </c>
      <c r="D89" s="85">
        <v>265</v>
      </c>
      <c r="E89" s="215"/>
      <c r="F89" s="215"/>
      <c r="G89" s="215"/>
      <c r="H89" s="214"/>
      <c r="I89" s="61">
        <f t="shared" si="3"/>
        <v>0</v>
      </c>
      <c r="J89" s="128"/>
      <c r="K89" s="60" t="s">
        <v>94</v>
      </c>
      <c r="L89" s="60" t="s">
        <v>94</v>
      </c>
      <c r="M89" s="128"/>
      <c r="N89" s="60" t="s">
        <v>94</v>
      </c>
      <c r="O89" s="60" t="s">
        <v>94</v>
      </c>
      <c r="P89" s="60" t="s">
        <v>94</v>
      </c>
    </row>
    <row r="90" spans="1:16" s="53" customFormat="1" ht="45">
      <c r="A90" s="79" t="s">
        <v>155</v>
      </c>
      <c r="B90" s="65">
        <v>2220</v>
      </c>
      <c r="C90" s="63">
        <v>340</v>
      </c>
      <c r="D90" s="63">
        <v>296</v>
      </c>
      <c r="E90" s="215"/>
      <c r="F90" s="215"/>
      <c r="G90" s="215"/>
      <c r="H90" s="214"/>
      <c r="I90" s="61">
        <f t="shared" si="3"/>
        <v>0</v>
      </c>
      <c r="J90" s="60" t="s">
        <v>94</v>
      </c>
      <c r="K90" s="128"/>
      <c r="L90" s="60" t="s">
        <v>94</v>
      </c>
      <c r="M90" s="128"/>
      <c r="N90" s="60" t="s">
        <v>94</v>
      </c>
      <c r="O90" s="60" t="s">
        <v>94</v>
      </c>
      <c r="P90" s="60" t="s">
        <v>94</v>
      </c>
    </row>
    <row r="91" spans="1:16" s="53" customFormat="1" ht="75">
      <c r="A91" s="79" t="s">
        <v>154</v>
      </c>
      <c r="B91" s="65">
        <v>2230</v>
      </c>
      <c r="C91" s="63">
        <v>350</v>
      </c>
      <c r="D91" s="63">
        <v>296</v>
      </c>
      <c r="E91" s="215"/>
      <c r="F91" s="215"/>
      <c r="G91" s="215"/>
      <c r="H91" s="214"/>
      <c r="I91" s="61">
        <f t="shared" si="3"/>
        <v>0</v>
      </c>
      <c r="J91" s="60" t="s">
        <v>94</v>
      </c>
      <c r="K91" s="130"/>
      <c r="L91" s="60" t="s">
        <v>94</v>
      </c>
      <c r="M91" s="128"/>
      <c r="N91" s="60" t="s">
        <v>94</v>
      </c>
      <c r="O91" s="60" t="s">
        <v>94</v>
      </c>
      <c r="P91" s="60" t="s">
        <v>94</v>
      </c>
    </row>
    <row r="92" spans="1:16" s="53" customFormat="1" ht="15">
      <c r="A92" s="79" t="s">
        <v>153</v>
      </c>
      <c r="B92" s="65">
        <v>2240</v>
      </c>
      <c r="C92" s="63">
        <v>360</v>
      </c>
      <c r="D92" s="63">
        <v>296</v>
      </c>
      <c r="E92" s="215"/>
      <c r="F92" s="215"/>
      <c r="G92" s="215"/>
      <c r="H92" s="214"/>
      <c r="I92" s="61">
        <f t="shared" si="3"/>
        <v>0</v>
      </c>
      <c r="J92" s="60" t="s">
        <v>94</v>
      </c>
      <c r="K92" s="60" t="s">
        <v>94</v>
      </c>
      <c r="L92" s="60" t="s">
        <v>94</v>
      </c>
      <c r="M92" s="128"/>
      <c r="N92" s="60" t="s">
        <v>94</v>
      </c>
      <c r="O92" s="60" t="s">
        <v>94</v>
      </c>
      <c r="P92" s="60" t="s">
        <v>94</v>
      </c>
    </row>
    <row r="93" spans="1:16" ht="15">
      <c r="A93" s="84" t="s">
        <v>152</v>
      </c>
      <c r="B93" s="65">
        <v>2300</v>
      </c>
      <c r="C93" s="63">
        <v>850</v>
      </c>
      <c r="D93" s="82" t="s">
        <v>94</v>
      </c>
      <c r="E93" s="210"/>
      <c r="F93" s="210"/>
      <c r="G93" s="210"/>
      <c r="H93" s="209"/>
      <c r="I93" s="62">
        <f t="shared" si="3"/>
        <v>8872912</v>
      </c>
      <c r="J93" s="62">
        <f>0+J94+J95+J96</f>
        <v>0</v>
      </c>
      <c r="K93" s="62">
        <f>0+K94+K95+K96</f>
        <v>8678912</v>
      </c>
      <c r="L93" s="77" t="s">
        <v>94</v>
      </c>
      <c r="M93" s="62">
        <f>0+M94+M95+M96</f>
        <v>194000</v>
      </c>
      <c r="N93" s="77" t="s">
        <v>94</v>
      </c>
      <c r="O93" s="77" t="s">
        <v>94</v>
      </c>
      <c r="P93" s="62">
        <f>0+P96</f>
        <v>0</v>
      </c>
    </row>
    <row r="94" spans="1:16" ht="45">
      <c r="A94" s="79" t="s">
        <v>151</v>
      </c>
      <c r="B94" s="65">
        <v>2310</v>
      </c>
      <c r="C94" s="63">
        <v>851</v>
      </c>
      <c r="D94" s="63">
        <v>291</v>
      </c>
      <c r="E94" s="215"/>
      <c r="F94" s="215"/>
      <c r="G94" s="215"/>
      <c r="H94" s="214"/>
      <c r="I94" s="61">
        <f t="shared" si="3"/>
        <v>8688912</v>
      </c>
      <c r="J94" s="128"/>
      <c r="K94" s="128">
        <v>8678912</v>
      </c>
      <c r="L94" s="60" t="s">
        <v>94</v>
      </c>
      <c r="M94" s="128">
        <v>10000</v>
      </c>
      <c r="N94" s="60" t="s">
        <v>94</v>
      </c>
      <c r="O94" s="60" t="s">
        <v>94</v>
      </c>
      <c r="P94" s="60" t="s">
        <v>94</v>
      </c>
    </row>
    <row r="95" spans="1:16" ht="45">
      <c r="A95" s="79" t="s">
        <v>150</v>
      </c>
      <c r="B95" s="65">
        <v>2320</v>
      </c>
      <c r="C95" s="63">
        <v>852</v>
      </c>
      <c r="D95" s="63">
        <v>291</v>
      </c>
      <c r="E95" s="215"/>
      <c r="F95" s="215"/>
      <c r="G95" s="215"/>
      <c r="H95" s="214"/>
      <c r="I95" s="61">
        <f t="shared" si="3"/>
        <v>40000</v>
      </c>
      <c r="J95" s="128"/>
      <c r="K95" s="130"/>
      <c r="L95" s="60" t="s">
        <v>94</v>
      </c>
      <c r="M95" s="128">
        <v>40000</v>
      </c>
      <c r="N95" s="60" t="s">
        <v>94</v>
      </c>
      <c r="O95" s="60" t="s">
        <v>94</v>
      </c>
      <c r="P95" s="60" t="s">
        <v>94</v>
      </c>
    </row>
    <row r="96" spans="1:16" ht="30">
      <c r="A96" s="79" t="s">
        <v>149</v>
      </c>
      <c r="B96" s="65">
        <v>2330</v>
      </c>
      <c r="C96" s="63">
        <v>853</v>
      </c>
      <c r="D96" s="82" t="s">
        <v>94</v>
      </c>
      <c r="E96" s="210"/>
      <c r="F96" s="210"/>
      <c r="G96" s="210"/>
      <c r="H96" s="209"/>
      <c r="I96" s="62">
        <f t="shared" si="3"/>
        <v>144000</v>
      </c>
      <c r="J96" s="62">
        <f>0+J97+J100+J103+J106+J109+J112+J115</f>
        <v>0</v>
      </c>
      <c r="K96" s="62">
        <f>0+K97+K100+K103+K112+K115</f>
        <v>0</v>
      </c>
      <c r="L96" s="77" t="s">
        <v>94</v>
      </c>
      <c r="M96" s="62">
        <f>0+M97+M100+M103+M106+M109+M112+M115</f>
        <v>144000</v>
      </c>
      <c r="N96" s="77" t="s">
        <v>94</v>
      </c>
      <c r="O96" s="77" t="s">
        <v>94</v>
      </c>
      <c r="P96" s="62">
        <f>0+P100</f>
        <v>0</v>
      </c>
    </row>
    <row r="97" spans="1:16" ht="15">
      <c r="A97" s="178" t="s">
        <v>143</v>
      </c>
      <c r="B97" s="171">
        <v>23301</v>
      </c>
      <c r="C97" s="170">
        <v>853</v>
      </c>
      <c r="D97" s="180">
        <v>291</v>
      </c>
      <c r="E97" s="222"/>
      <c r="F97" s="222"/>
      <c r="G97" s="222"/>
      <c r="H97" s="221"/>
      <c r="I97" s="182">
        <f t="shared" si="3"/>
        <v>7000</v>
      </c>
      <c r="J97" s="168">
        <f>SUM(J98:J99)</f>
        <v>0</v>
      </c>
      <c r="K97" s="168">
        <f>SUM(K98:K99)</f>
        <v>0</v>
      </c>
      <c r="L97" s="169" t="s">
        <v>94</v>
      </c>
      <c r="M97" s="168">
        <f>SUM(M98:M99)</f>
        <v>7000</v>
      </c>
      <c r="N97" s="169" t="s">
        <v>94</v>
      </c>
      <c r="O97" s="169" t="s">
        <v>94</v>
      </c>
      <c r="P97" s="169" t="s">
        <v>94</v>
      </c>
    </row>
    <row r="98" spans="1:16" ht="30">
      <c r="A98" s="176" t="s">
        <v>426</v>
      </c>
      <c r="B98" s="65">
        <v>23301</v>
      </c>
      <c r="C98" s="63">
        <v>853</v>
      </c>
      <c r="D98" s="82">
        <v>291</v>
      </c>
      <c r="E98" s="212"/>
      <c r="F98" s="174"/>
      <c r="G98" s="174"/>
      <c r="H98" s="212"/>
      <c r="I98" s="220">
        <f t="shared" si="3"/>
        <v>7000</v>
      </c>
      <c r="J98" s="128"/>
      <c r="K98" s="128"/>
      <c r="L98" s="128"/>
      <c r="M98" s="128">
        <v>7000</v>
      </c>
      <c r="N98" s="60"/>
      <c r="O98" s="60"/>
      <c r="P98" s="60"/>
    </row>
    <row r="99" spans="1:16" ht="15" hidden="1">
      <c r="A99" s="78"/>
      <c r="B99" s="65"/>
      <c r="C99" s="63"/>
      <c r="D99" s="82"/>
      <c r="E99" s="215"/>
      <c r="F99" s="215"/>
      <c r="G99" s="215"/>
      <c r="H99" s="214"/>
      <c r="I99" s="61">
        <f t="shared" si="3"/>
        <v>0</v>
      </c>
      <c r="J99" s="128"/>
      <c r="K99" s="128"/>
      <c r="L99" s="128"/>
      <c r="M99" s="128"/>
      <c r="N99" s="60"/>
      <c r="O99" s="60"/>
      <c r="P99" s="60"/>
    </row>
    <row r="100" spans="1:16" ht="45">
      <c r="A100" s="178" t="s">
        <v>142</v>
      </c>
      <c r="B100" s="171">
        <v>23302</v>
      </c>
      <c r="C100" s="170">
        <v>853</v>
      </c>
      <c r="D100" s="170">
        <v>292</v>
      </c>
      <c r="E100" s="222"/>
      <c r="F100" s="222"/>
      <c r="G100" s="222"/>
      <c r="H100" s="221"/>
      <c r="I100" s="182">
        <f t="shared" si="3"/>
        <v>50000</v>
      </c>
      <c r="J100" s="168">
        <f>SUM(J101:J102)</f>
        <v>0</v>
      </c>
      <c r="K100" s="168">
        <f>SUM(K101:K102)</f>
        <v>0</v>
      </c>
      <c r="L100" s="169" t="s">
        <v>94</v>
      </c>
      <c r="M100" s="168">
        <f>SUM(M101:M102)</f>
        <v>50000</v>
      </c>
      <c r="N100" s="169" t="s">
        <v>94</v>
      </c>
      <c r="O100" s="169" t="s">
        <v>94</v>
      </c>
      <c r="P100" s="168">
        <f>SUM(P101:P102)</f>
        <v>0</v>
      </c>
    </row>
    <row r="101" spans="1:16" ht="15">
      <c r="A101" s="176" t="s">
        <v>425</v>
      </c>
      <c r="B101" s="65">
        <v>23302</v>
      </c>
      <c r="C101" s="63">
        <v>853</v>
      </c>
      <c r="D101" s="63">
        <v>292</v>
      </c>
      <c r="E101" s="212"/>
      <c r="F101" s="174"/>
      <c r="G101" s="174"/>
      <c r="H101" s="212"/>
      <c r="I101" s="220">
        <f t="shared" si="3"/>
        <v>50000</v>
      </c>
      <c r="J101" s="128"/>
      <c r="K101" s="128"/>
      <c r="L101" s="128"/>
      <c r="M101" s="128">
        <v>50000</v>
      </c>
      <c r="N101" s="60"/>
      <c r="O101" s="60"/>
      <c r="P101" s="130"/>
    </row>
    <row r="102" spans="1:16" ht="15" hidden="1">
      <c r="A102" s="78"/>
      <c r="B102" s="65"/>
      <c r="C102" s="63"/>
      <c r="D102" s="63"/>
      <c r="E102" s="215"/>
      <c r="F102" s="215"/>
      <c r="G102" s="215"/>
      <c r="H102" s="214"/>
      <c r="I102" s="61">
        <f t="shared" si="3"/>
        <v>0</v>
      </c>
      <c r="J102" s="128"/>
      <c r="K102" s="128"/>
      <c r="L102" s="128"/>
      <c r="M102" s="128"/>
      <c r="N102" s="60"/>
      <c r="O102" s="60"/>
      <c r="P102" s="130"/>
    </row>
    <row r="103" spans="1:16" ht="45">
      <c r="A103" s="178" t="s">
        <v>141</v>
      </c>
      <c r="B103" s="171">
        <v>23303</v>
      </c>
      <c r="C103" s="170">
        <v>853</v>
      </c>
      <c r="D103" s="170">
        <v>293</v>
      </c>
      <c r="E103" s="222"/>
      <c r="F103" s="222"/>
      <c r="G103" s="222"/>
      <c r="H103" s="221"/>
      <c r="I103" s="182">
        <f t="shared" si="3"/>
        <v>0</v>
      </c>
      <c r="J103" s="168">
        <f>SUM(J104:J105)</f>
        <v>0</v>
      </c>
      <c r="K103" s="168">
        <f>SUM(K104:K105)</f>
        <v>0</v>
      </c>
      <c r="L103" s="169" t="s">
        <v>94</v>
      </c>
      <c r="M103" s="168">
        <f>SUM(M104:M105)</f>
        <v>0</v>
      </c>
      <c r="N103" s="169" t="s">
        <v>94</v>
      </c>
      <c r="O103" s="169" t="s">
        <v>94</v>
      </c>
      <c r="P103" s="169" t="s">
        <v>94</v>
      </c>
    </row>
    <row r="104" spans="1:16" ht="15">
      <c r="A104" s="197"/>
      <c r="B104" s="239">
        <v>23303</v>
      </c>
      <c r="C104" s="193">
        <v>853</v>
      </c>
      <c r="D104" s="193">
        <v>293</v>
      </c>
      <c r="E104" s="240"/>
      <c r="F104" s="241"/>
      <c r="G104" s="241"/>
      <c r="H104" s="240"/>
      <c r="I104" s="242">
        <f t="shared" si="3"/>
        <v>0</v>
      </c>
      <c r="J104" s="196"/>
      <c r="K104" s="196"/>
      <c r="L104" s="196"/>
      <c r="M104" s="196"/>
      <c r="N104" s="195"/>
      <c r="O104" s="195"/>
      <c r="P104" s="195"/>
    </row>
    <row r="105" spans="1:16" ht="15" hidden="1">
      <c r="A105" s="78"/>
      <c r="B105" s="65"/>
      <c r="C105" s="63"/>
      <c r="D105" s="63"/>
      <c r="E105" s="215"/>
      <c r="F105" s="215"/>
      <c r="G105" s="215"/>
      <c r="H105" s="214"/>
      <c r="I105" s="61">
        <f t="shared" si="3"/>
        <v>0</v>
      </c>
      <c r="J105" s="128"/>
      <c r="K105" s="128"/>
      <c r="L105" s="128"/>
      <c r="M105" s="128"/>
      <c r="N105" s="60"/>
      <c r="O105" s="60"/>
      <c r="P105" s="60"/>
    </row>
    <row r="106" spans="1:16" ht="15">
      <c r="A106" s="178" t="s">
        <v>140</v>
      </c>
      <c r="B106" s="171">
        <v>23304</v>
      </c>
      <c r="C106" s="170">
        <v>853</v>
      </c>
      <c r="D106" s="180">
        <v>295</v>
      </c>
      <c r="E106" s="222"/>
      <c r="F106" s="222"/>
      <c r="G106" s="222"/>
      <c r="H106" s="221"/>
      <c r="I106" s="182">
        <f aca="true" t="shared" si="4" ref="I106:I137">SUM(J106:M106)+SUM(O106:P106)</f>
        <v>15000</v>
      </c>
      <c r="J106" s="168">
        <f>SUM(J107:J108)</f>
        <v>0</v>
      </c>
      <c r="K106" s="169" t="s">
        <v>94</v>
      </c>
      <c r="L106" s="169" t="s">
        <v>94</v>
      </c>
      <c r="M106" s="168">
        <f>SUM(M107:M108)</f>
        <v>15000</v>
      </c>
      <c r="N106" s="169" t="s">
        <v>94</v>
      </c>
      <c r="O106" s="169" t="s">
        <v>94</v>
      </c>
      <c r="P106" s="169" t="s">
        <v>94</v>
      </c>
    </row>
    <row r="107" spans="1:16" ht="15">
      <c r="A107" s="176" t="s">
        <v>424</v>
      </c>
      <c r="B107" s="65">
        <v>23304</v>
      </c>
      <c r="C107" s="63">
        <v>853</v>
      </c>
      <c r="D107" s="82">
        <v>295</v>
      </c>
      <c r="E107" s="212"/>
      <c r="F107" s="174"/>
      <c r="G107" s="174"/>
      <c r="H107" s="212"/>
      <c r="I107" s="220">
        <f t="shared" si="4"/>
        <v>15000</v>
      </c>
      <c r="J107" s="128"/>
      <c r="K107" s="60"/>
      <c r="L107" s="60"/>
      <c r="M107" s="128">
        <v>15000</v>
      </c>
      <c r="N107" s="60"/>
      <c r="O107" s="60"/>
      <c r="P107" s="60"/>
    </row>
    <row r="108" spans="1:16" ht="15" hidden="1">
      <c r="A108" s="78"/>
      <c r="B108" s="65"/>
      <c r="C108" s="63"/>
      <c r="D108" s="82"/>
      <c r="E108" s="215"/>
      <c r="F108" s="215"/>
      <c r="G108" s="215"/>
      <c r="H108" s="214"/>
      <c r="I108" s="61">
        <f t="shared" si="4"/>
        <v>0</v>
      </c>
      <c r="J108" s="128"/>
      <c r="K108" s="60"/>
      <c r="L108" s="60"/>
      <c r="M108" s="128"/>
      <c r="N108" s="60"/>
      <c r="O108" s="60"/>
      <c r="P108" s="60"/>
    </row>
    <row r="109" spans="1:16" ht="30">
      <c r="A109" s="178" t="s">
        <v>139</v>
      </c>
      <c r="B109" s="171">
        <v>23305</v>
      </c>
      <c r="C109" s="170">
        <v>853</v>
      </c>
      <c r="D109" s="180">
        <v>296</v>
      </c>
      <c r="E109" s="222"/>
      <c r="F109" s="222"/>
      <c r="G109" s="222"/>
      <c r="H109" s="221"/>
      <c r="I109" s="182">
        <f t="shared" si="4"/>
        <v>0</v>
      </c>
      <c r="J109" s="168">
        <f>SUM(J110:J111)</f>
        <v>0</v>
      </c>
      <c r="K109" s="169" t="s">
        <v>94</v>
      </c>
      <c r="L109" s="169" t="s">
        <v>94</v>
      </c>
      <c r="M109" s="168">
        <f>SUM(M110:M111)</f>
        <v>0</v>
      </c>
      <c r="N109" s="169" t="s">
        <v>94</v>
      </c>
      <c r="O109" s="169" t="s">
        <v>94</v>
      </c>
      <c r="P109" s="169" t="s">
        <v>94</v>
      </c>
    </row>
    <row r="110" spans="1:16" ht="15">
      <c r="A110" s="197"/>
      <c r="B110" s="239">
        <v>23305</v>
      </c>
      <c r="C110" s="193">
        <v>853</v>
      </c>
      <c r="D110" s="245">
        <v>296</v>
      </c>
      <c r="E110" s="240"/>
      <c r="F110" s="241"/>
      <c r="G110" s="241"/>
      <c r="H110" s="240"/>
      <c r="I110" s="242">
        <f t="shared" si="4"/>
        <v>0</v>
      </c>
      <c r="J110" s="196"/>
      <c r="K110" s="195"/>
      <c r="L110" s="195"/>
      <c r="M110" s="196"/>
      <c r="N110" s="195"/>
      <c r="O110" s="195"/>
      <c r="P110" s="195"/>
    </row>
    <row r="111" spans="1:16" ht="15" hidden="1">
      <c r="A111" s="78"/>
      <c r="B111" s="65"/>
      <c r="C111" s="63"/>
      <c r="D111" s="82"/>
      <c r="E111" s="215"/>
      <c r="F111" s="215"/>
      <c r="G111" s="215"/>
      <c r="H111" s="214"/>
      <c r="I111" s="61">
        <f t="shared" si="4"/>
        <v>0</v>
      </c>
      <c r="J111" s="128"/>
      <c r="K111" s="60"/>
      <c r="L111" s="60"/>
      <c r="M111" s="128"/>
      <c r="N111" s="60"/>
      <c r="O111" s="60"/>
      <c r="P111" s="60"/>
    </row>
    <row r="112" spans="1:16" ht="30">
      <c r="A112" s="178" t="s">
        <v>138</v>
      </c>
      <c r="B112" s="171">
        <v>23306</v>
      </c>
      <c r="C112" s="170">
        <v>853</v>
      </c>
      <c r="D112" s="180">
        <v>297</v>
      </c>
      <c r="E112" s="222"/>
      <c r="F112" s="222"/>
      <c r="G112" s="222"/>
      <c r="H112" s="221"/>
      <c r="I112" s="182">
        <f t="shared" si="4"/>
        <v>72000</v>
      </c>
      <c r="J112" s="168">
        <f>SUM(J113:J114)</f>
        <v>0</v>
      </c>
      <c r="K112" s="168">
        <f>SUM(K113:K114)</f>
        <v>0</v>
      </c>
      <c r="L112" s="169" t="s">
        <v>94</v>
      </c>
      <c r="M112" s="168">
        <f>SUM(M113:M114)</f>
        <v>72000</v>
      </c>
      <c r="N112" s="169" t="s">
        <v>94</v>
      </c>
      <c r="O112" s="169" t="s">
        <v>94</v>
      </c>
      <c r="P112" s="169" t="s">
        <v>94</v>
      </c>
    </row>
    <row r="113" spans="1:16" ht="30">
      <c r="A113" s="176" t="s">
        <v>423</v>
      </c>
      <c r="B113" s="65">
        <v>23306</v>
      </c>
      <c r="C113" s="63">
        <v>853</v>
      </c>
      <c r="D113" s="82">
        <v>297</v>
      </c>
      <c r="E113" s="212"/>
      <c r="F113" s="174"/>
      <c r="G113" s="174"/>
      <c r="H113" s="212"/>
      <c r="I113" s="220">
        <f t="shared" si="4"/>
        <v>72000</v>
      </c>
      <c r="J113" s="128"/>
      <c r="K113" s="128"/>
      <c r="L113" s="128"/>
      <c r="M113" s="128">
        <v>72000</v>
      </c>
      <c r="N113" s="60"/>
      <c r="O113" s="60"/>
      <c r="P113" s="60"/>
    </row>
    <row r="114" spans="1:16" ht="15" hidden="1">
      <c r="A114" s="78"/>
      <c r="B114" s="65"/>
      <c r="C114" s="63"/>
      <c r="D114" s="82"/>
      <c r="E114" s="215"/>
      <c r="F114" s="215"/>
      <c r="G114" s="215"/>
      <c r="H114" s="214"/>
      <c r="I114" s="61">
        <f t="shared" si="4"/>
        <v>0</v>
      </c>
      <c r="J114" s="128"/>
      <c r="K114" s="128"/>
      <c r="L114" s="128"/>
      <c r="M114" s="128"/>
      <c r="N114" s="60"/>
      <c r="O114" s="60"/>
      <c r="P114" s="60"/>
    </row>
    <row r="115" spans="1:16" ht="30">
      <c r="A115" s="178" t="s">
        <v>148</v>
      </c>
      <c r="B115" s="171">
        <v>23307</v>
      </c>
      <c r="C115" s="170">
        <v>853</v>
      </c>
      <c r="D115" s="180">
        <v>299</v>
      </c>
      <c r="E115" s="222"/>
      <c r="F115" s="222"/>
      <c r="G115" s="222"/>
      <c r="H115" s="221"/>
      <c r="I115" s="182">
        <f t="shared" si="4"/>
        <v>0</v>
      </c>
      <c r="J115" s="187">
        <f>SUM(J116:J117)</f>
        <v>0</v>
      </c>
      <c r="K115" s="187">
        <f>SUM(K116:K117)</f>
        <v>0</v>
      </c>
      <c r="L115" s="169" t="s">
        <v>94</v>
      </c>
      <c r="M115" s="168">
        <f>SUM(M116:M117)</f>
        <v>0</v>
      </c>
      <c r="N115" s="169" t="s">
        <v>94</v>
      </c>
      <c r="O115" s="169" t="s">
        <v>94</v>
      </c>
      <c r="P115" s="169" t="s">
        <v>94</v>
      </c>
    </row>
    <row r="116" spans="1:16" ht="15">
      <c r="A116" s="197"/>
      <c r="B116" s="239">
        <v>23307</v>
      </c>
      <c r="C116" s="193">
        <v>853</v>
      </c>
      <c r="D116" s="245">
        <v>299</v>
      </c>
      <c r="E116" s="240"/>
      <c r="F116" s="241"/>
      <c r="G116" s="241"/>
      <c r="H116" s="240"/>
      <c r="I116" s="242">
        <f t="shared" si="4"/>
        <v>0</v>
      </c>
      <c r="J116" s="194"/>
      <c r="K116" s="194"/>
      <c r="L116" s="195"/>
      <c r="M116" s="196"/>
      <c r="N116" s="195"/>
      <c r="O116" s="195"/>
      <c r="P116" s="195"/>
    </row>
    <row r="117" spans="1:16" ht="15" hidden="1">
      <c r="A117" s="78"/>
      <c r="B117" s="65"/>
      <c r="C117" s="63"/>
      <c r="D117" s="82"/>
      <c r="E117" s="215"/>
      <c r="F117" s="215"/>
      <c r="G117" s="215"/>
      <c r="H117" s="214"/>
      <c r="I117" s="61">
        <f t="shared" si="4"/>
        <v>0</v>
      </c>
      <c r="J117" s="60"/>
      <c r="K117" s="130"/>
      <c r="L117" s="60"/>
      <c r="M117" s="128"/>
      <c r="N117" s="60"/>
      <c r="O117" s="60"/>
      <c r="P117" s="60"/>
    </row>
    <row r="118" spans="1:16" ht="30">
      <c r="A118" s="84" t="s">
        <v>147</v>
      </c>
      <c r="B118" s="65">
        <v>2400</v>
      </c>
      <c r="C118" s="63" t="s">
        <v>94</v>
      </c>
      <c r="D118" s="63" t="s">
        <v>94</v>
      </c>
      <c r="E118" s="210"/>
      <c r="F118" s="210"/>
      <c r="G118" s="210"/>
      <c r="H118" s="209"/>
      <c r="I118" s="62">
        <f t="shared" si="4"/>
        <v>0</v>
      </c>
      <c r="J118" s="62">
        <f>0+J119</f>
        <v>0</v>
      </c>
      <c r="K118" s="77" t="s">
        <v>94</v>
      </c>
      <c r="L118" s="77" t="s">
        <v>94</v>
      </c>
      <c r="M118" s="62">
        <f>0+M119</f>
        <v>0</v>
      </c>
      <c r="N118" s="77" t="s">
        <v>94</v>
      </c>
      <c r="O118" s="77" t="s">
        <v>94</v>
      </c>
      <c r="P118" s="62">
        <f>0+P119</f>
        <v>0</v>
      </c>
    </row>
    <row r="119" spans="1:16" ht="15">
      <c r="A119" s="79" t="s">
        <v>146</v>
      </c>
      <c r="B119" s="65">
        <v>2450</v>
      </c>
      <c r="C119" s="63">
        <v>862</v>
      </c>
      <c r="D119" s="63">
        <v>253</v>
      </c>
      <c r="E119" s="215"/>
      <c r="F119" s="215"/>
      <c r="G119" s="215"/>
      <c r="H119" s="214"/>
      <c r="I119" s="61">
        <f t="shared" si="4"/>
        <v>0</v>
      </c>
      <c r="J119" s="128"/>
      <c r="K119" s="60" t="s">
        <v>94</v>
      </c>
      <c r="L119" s="60"/>
      <c r="M119" s="128"/>
      <c r="N119" s="60" t="s">
        <v>94</v>
      </c>
      <c r="O119" s="60" t="s">
        <v>94</v>
      </c>
      <c r="P119" s="128"/>
    </row>
    <row r="120" spans="1:16" ht="30">
      <c r="A120" s="84" t="s">
        <v>145</v>
      </c>
      <c r="B120" s="65">
        <v>2500</v>
      </c>
      <c r="C120" s="63" t="s">
        <v>94</v>
      </c>
      <c r="D120" s="63" t="s">
        <v>94</v>
      </c>
      <c r="E120" s="210"/>
      <c r="F120" s="210"/>
      <c r="G120" s="210"/>
      <c r="H120" s="209"/>
      <c r="I120" s="62">
        <f t="shared" si="4"/>
        <v>0</v>
      </c>
      <c r="J120" s="62">
        <f>0+J121</f>
        <v>0</v>
      </c>
      <c r="K120" s="77">
        <f>0+K121</f>
        <v>0</v>
      </c>
      <c r="L120" s="77" t="s">
        <v>94</v>
      </c>
      <c r="M120" s="62">
        <f>0+M121</f>
        <v>0</v>
      </c>
      <c r="N120" s="77" t="s">
        <v>94</v>
      </c>
      <c r="O120" s="77" t="s">
        <v>94</v>
      </c>
      <c r="P120" s="77" t="s">
        <v>94</v>
      </c>
    </row>
    <row r="121" spans="1:16" ht="60">
      <c r="A121" s="79" t="s">
        <v>144</v>
      </c>
      <c r="B121" s="65">
        <v>2520</v>
      </c>
      <c r="C121" s="63">
        <v>831</v>
      </c>
      <c r="D121" s="82" t="s">
        <v>94</v>
      </c>
      <c r="E121" s="210"/>
      <c r="F121" s="210"/>
      <c r="G121" s="210"/>
      <c r="H121" s="209"/>
      <c r="I121" s="62">
        <f t="shared" si="4"/>
        <v>0</v>
      </c>
      <c r="J121" s="62">
        <f>0+J137</f>
        <v>0</v>
      </c>
      <c r="K121" s="77">
        <f>0+K122+K137</f>
        <v>0</v>
      </c>
      <c r="L121" s="77" t="s">
        <v>94</v>
      </c>
      <c r="M121" s="62">
        <f>0+M122+M125+M128+M131+M134+M137</f>
        <v>0</v>
      </c>
      <c r="N121" s="77" t="s">
        <v>94</v>
      </c>
      <c r="O121" s="77" t="s">
        <v>94</v>
      </c>
      <c r="P121" s="77" t="s">
        <v>94</v>
      </c>
    </row>
    <row r="122" spans="1:16" ht="15">
      <c r="A122" s="178" t="s">
        <v>143</v>
      </c>
      <c r="B122" s="171">
        <v>2521</v>
      </c>
      <c r="C122" s="170">
        <v>831</v>
      </c>
      <c r="D122" s="180">
        <v>291</v>
      </c>
      <c r="E122" s="222"/>
      <c r="F122" s="222"/>
      <c r="G122" s="222"/>
      <c r="H122" s="221"/>
      <c r="I122" s="182">
        <f t="shared" si="4"/>
        <v>0</v>
      </c>
      <c r="J122" s="169" t="s">
        <v>94</v>
      </c>
      <c r="K122" s="169">
        <f>SUM(K123:K124)</f>
        <v>0</v>
      </c>
      <c r="L122" s="169" t="s">
        <v>94</v>
      </c>
      <c r="M122" s="168">
        <f>SUM(M123:M124)</f>
        <v>0</v>
      </c>
      <c r="N122" s="169" t="s">
        <v>94</v>
      </c>
      <c r="O122" s="169" t="s">
        <v>94</v>
      </c>
      <c r="P122" s="169" t="s">
        <v>94</v>
      </c>
    </row>
    <row r="123" spans="1:16" ht="15">
      <c r="A123" s="197"/>
      <c r="B123" s="239">
        <v>2521</v>
      </c>
      <c r="C123" s="193">
        <v>831</v>
      </c>
      <c r="D123" s="245">
        <v>291</v>
      </c>
      <c r="E123" s="240"/>
      <c r="F123" s="241"/>
      <c r="G123" s="241"/>
      <c r="H123" s="240"/>
      <c r="I123" s="242">
        <f t="shared" si="4"/>
        <v>0</v>
      </c>
      <c r="J123" s="195"/>
      <c r="K123" s="194"/>
      <c r="L123" s="195"/>
      <c r="M123" s="196"/>
      <c r="N123" s="195"/>
      <c r="O123" s="195"/>
      <c r="P123" s="195"/>
    </row>
    <row r="124" spans="1:16" ht="15" hidden="1">
      <c r="A124" s="78"/>
      <c r="B124" s="65"/>
      <c r="C124" s="63"/>
      <c r="D124" s="82"/>
      <c r="E124" s="215"/>
      <c r="F124" s="215"/>
      <c r="G124" s="215"/>
      <c r="H124" s="214"/>
      <c r="I124" s="61">
        <f t="shared" si="4"/>
        <v>0</v>
      </c>
      <c r="J124" s="60"/>
      <c r="K124" s="60"/>
      <c r="L124" s="60"/>
      <c r="M124" s="128"/>
      <c r="N124" s="60"/>
      <c r="O124" s="60"/>
      <c r="P124" s="60"/>
    </row>
    <row r="125" spans="1:16" ht="45">
      <c r="A125" s="178" t="s">
        <v>142</v>
      </c>
      <c r="B125" s="171">
        <v>2522</v>
      </c>
      <c r="C125" s="170">
        <v>831</v>
      </c>
      <c r="D125" s="180">
        <v>292</v>
      </c>
      <c r="E125" s="222"/>
      <c r="F125" s="222"/>
      <c r="G125" s="222"/>
      <c r="H125" s="221"/>
      <c r="I125" s="182">
        <f t="shared" si="4"/>
        <v>0</v>
      </c>
      <c r="J125" s="169" t="s">
        <v>94</v>
      </c>
      <c r="K125" s="169" t="s">
        <v>94</v>
      </c>
      <c r="L125" s="169" t="s">
        <v>94</v>
      </c>
      <c r="M125" s="168">
        <f>SUM(M126:M127)</f>
        <v>0</v>
      </c>
      <c r="N125" s="169" t="s">
        <v>94</v>
      </c>
      <c r="O125" s="169" t="s">
        <v>94</v>
      </c>
      <c r="P125" s="169" t="s">
        <v>94</v>
      </c>
    </row>
    <row r="126" spans="1:16" ht="15">
      <c r="A126" s="197"/>
      <c r="B126" s="239">
        <v>2522</v>
      </c>
      <c r="C126" s="193">
        <v>831</v>
      </c>
      <c r="D126" s="245">
        <v>292</v>
      </c>
      <c r="E126" s="240"/>
      <c r="F126" s="241"/>
      <c r="G126" s="241"/>
      <c r="H126" s="240"/>
      <c r="I126" s="242">
        <f t="shared" si="4"/>
        <v>0</v>
      </c>
      <c r="J126" s="195"/>
      <c r="K126" s="195"/>
      <c r="L126" s="195"/>
      <c r="M126" s="196"/>
      <c r="N126" s="195"/>
      <c r="O126" s="195"/>
      <c r="P126" s="195"/>
    </row>
    <row r="127" spans="1:16" ht="15" hidden="1">
      <c r="A127" s="78"/>
      <c r="B127" s="65"/>
      <c r="C127" s="63"/>
      <c r="D127" s="82"/>
      <c r="E127" s="215"/>
      <c r="F127" s="215"/>
      <c r="G127" s="215"/>
      <c r="H127" s="214"/>
      <c r="I127" s="61">
        <f t="shared" si="4"/>
        <v>0</v>
      </c>
      <c r="J127" s="60"/>
      <c r="K127" s="60"/>
      <c r="L127" s="60"/>
      <c r="M127" s="128"/>
      <c r="N127" s="60"/>
      <c r="O127" s="60"/>
      <c r="P127" s="60"/>
    </row>
    <row r="128" spans="1:16" ht="45">
      <c r="A128" s="178" t="s">
        <v>141</v>
      </c>
      <c r="B128" s="171">
        <v>2523</v>
      </c>
      <c r="C128" s="170">
        <v>831</v>
      </c>
      <c r="D128" s="180">
        <v>293</v>
      </c>
      <c r="E128" s="222"/>
      <c r="F128" s="222"/>
      <c r="G128" s="222"/>
      <c r="H128" s="221"/>
      <c r="I128" s="182">
        <f t="shared" si="4"/>
        <v>0</v>
      </c>
      <c r="J128" s="169" t="s">
        <v>94</v>
      </c>
      <c r="K128" s="169" t="s">
        <v>94</v>
      </c>
      <c r="L128" s="169" t="s">
        <v>94</v>
      </c>
      <c r="M128" s="168">
        <f>SUM(M129:M130)</f>
        <v>0</v>
      </c>
      <c r="N128" s="169" t="s">
        <v>94</v>
      </c>
      <c r="O128" s="169" t="s">
        <v>94</v>
      </c>
      <c r="P128" s="169" t="s">
        <v>94</v>
      </c>
    </row>
    <row r="129" spans="1:16" ht="15">
      <c r="A129" s="197"/>
      <c r="B129" s="239">
        <v>2523</v>
      </c>
      <c r="C129" s="193">
        <v>831</v>
      </c>
      <c r="D129" s="245">
        <v>293</v>
      </c>
      <c r="E129" s="240"/>
      <c r="F129" s="241"/>
      <c r="G129" s="241"/>
      <c r="H129" s="240"/>
      <c r="I129" s="242">
        <f t="shared" si="4"/>
        <v>0</v>
      </c>
      <c r="J129" s="195"/>
      <c r="K129" s="195"/>
      <c r="L129" s="195"/>
      <c r="M129" s="196"/>
      <c r="N129" s="195"/>
      <c r="O129" s="195"/>
      <c r="P129" s="195"/>
    </row>
    <row r="130" spans="1:16" ht="15" hidden="1">
      <c r="A130" s="78"/>
      <c r="B130" s="65"/>
      <c r="C130" s="63"/>
      <c r="D130" s="82"/>
      <c r="E130" s="215"/>
      <c r="F130" s="215"/>
      <c r="G130" s="215"/>
      <c r="H130" s="214"/>
      <c r="I130" s="61">
        <f t="shared" si="4"/>
        <v>0</v>
      </c>
      <c r="J130" s="60"/>
      <c r="K130" s="60"/>
      <c r="L130" s="60"/>
      <c r="M130" s="128"/>
      <c r="N130" s="60"/>
      <c r="O130" s="60"/>
      <c r="P130" s="60"/>
    </row>
    <row r="131" spans="1:16" ht="15">
      <c r="A131" s="178" t="s">
        <v>140</v>
      </c>
      <c r="B131" s="171">
        <v>2524</v>
      </c>
      <c r="C131" s="170">
        <v>831</v>
      </c>
      <c r="D131" s="180">
        <v>295</v>
      </c>
      <c r="E131" s="222"/>
      <c r="F131" s="222"/>
      <c r="G131" s="222"/>
      <c r="H131" s="221"/>
      <c r="I131" s="182">
        <f t="shared" si="4"/>
        <v>0</v>
      </c>
      <c r="J131" s="169" t="s">
        <v>94</v>
      </c>
      <c r="K131" s="169" t="s">
        <v>94</v>
      </c>
      <c r="L131" s="169" t="s">
        <v>94</v>
      </c>
      <c r="M131" s="168">
        <f>SUM(M132:M133)</f>
        <v>0</v>
      </c>
      <c r="N131" s="169" t="s">
        <v>94</v>
      </c>
      <c r="O131" s="169" t="s">
        <v>94</v>
      </c>
      <c r="P131" s="169" t="s">
        <v>94</v>
      </c>
    </row>
    <row r="132" spans="1:16" ht="15">
      <c r="A132" s="197"/>
      <c r="B132" s="239">
        <v>2524</v>
      </c>
      <c r="C132" s="193">
        <v>831</v>
      </c>
      <c r="D132" s="245">
        <v>295</v>
      </c>
      <c r="E132" s="240"/>
      <c r="F132" s="241"/>
      <c r="G132" s="241"/>
      <c r="H132" s="240"/>
      <c r="I132" s="242">
        <f t="shared" si="4"/>
        <v>0</v>
      </c>
      <c r="J132" s="195"/>
      <c r="K132" s="195"/>
      <c r="L132" s="195"/>
      <c r="M132" s="196"/>
      <c r="N132" s="195"/>
      <c r="O132" s="195"/>
      <c r="P132" s="195"/>
    </row>
    <row r="133" spans="1:16" ht="15" hidden="1">
      <c r="A133" s="78"/>
      <c r="B133" s="65"/>
      <c r="C133" s="63"/>
      <c r="D133" s="82"/>
      <c r="E133" s="215"/>
      <c r="F133" s="215"/>
      <c r="G133" s="215"/>
      <c r="H133" s="214"/>
      <c r="I133" s="61">
        <f t="shared" si="4"/>
        <v>0</v>
      </c>
      <c r="J133" s="60"/>
      <c r="K133" s="60"/>
      <c r="L133" s="60"/>
      <c r="M133" s="128"/>
      <c r="N133" s="60"/>
      <c r="O133" s="60"/>
      <c r="P133" s="60"/>
    </row>
    <row r="134" spans="1:16" ht="30">
      <c r="A134" s="178" t="s">
        <v>139</v>
      </c>
      <c r="B134" s="171">
        <v>2525</v>
      </c>
      <c r="C134" s="170">
        <v>831</v>
      </c>
      <c r="D134" s="180">
        <v>296</v>
      </c>
      <c r="E134" s="222"/>
      <c r="F134" s="222"/>
      <c r="G134" s="222"/>
      <c r="H134" s="221"/>
      <c r="I134" s="182">
        <f t="shared" si="4"/>
        <v>0</v>
      </c>
      <c r="J134" s="169" t="s">
        <v>94</v>
      </c>
      <c r="K134" s="169" t="s">
        <v>94</v>
      </c>
      <c r="L134" s="169" t="s">
        <v>94</v>
      </c>
      <c r="M134" s="168">
        <f>SUM(M135:M136)</f>
        <v>0</v>
      </c>
      <c r="N134" s="169" t="s">
        <v>94</v>
      </c>
      <c r="O134" s="169" t="s">
        <v>94</v>
      </c>
      <c r="P134" s="169" t="s">
        <v>94</v>
      </c>
    </row>
    <row r="135" spans="1:16" ht="15">
      <c r="A135" s="197"/>
      <c r="B135" s="239">
        <v>2525</v>
      </c>
      <c r="C135" s="193">
        <v>831</v>
      </c>
      <c r="D135" s="245">
        <v>296</v>
      </c>
      <c r="E135" s="240"/>
      <c r="F135" s="241"/>
      <c r="G135" s="241"/>
      <c r="H135" s="240"/>
      <c r="I135" s="242">
        <f t="shared" si="4"/>
        <v>0</v>
      </c>
      <c r="J135" s="195"/>
      <c r="K135" s="195"/>
      <c r="L135" s="195"/>
      <c r="M135" s="196"/>
      <c r="N135" s="195"/>
      <c r="O135" s="195"/>
      <c r="P135" s="195"/>
    </row>
    <row r="136" spans="1:16" ht="15" hidden="1">
      <c r="A136" s="78"/>
      <c r="B136" s="65"/>
      <c r="C136" s="63"/>
      <c r="D136" s="82"/>
      <c r="E136" s="215"/>
      <c r="F136" s="215"/>
      <c r="G136" s="215"/>
      <c r="H136" s="214"/>
      <c r="I136" s="61">
        <f t="shared" si="4"/>
        <v>0</v>
      </c>
      <c r="J136" s="60"/>
      <c r="K136" s="60"/>
      <c r="L136" s="60"/>
      <c r="M136" s="128"/>
      <c r="N136" s="60"/>
      <c r="O136" s="60"/>
      <c r="P136" s="60"/>
    </row>
    <row r="137" spans="1:16" ht="30">
      <c r="A137" s="178" t="s">
        <v>138</v>
      </c>
      <c r="B137" s="171">
        <v>2526</v>
      </c>
      <c r="C137" s="170">
        <v>831</v>
      </c>
      <c r="D137" s="180">
        <v>297</v>
      </c>
      <c r="E137" s="222"/>
      <c r="F137" s="222"/>
      <c r="G137" s="222"/>
      <c r="H137" s="221"/>
      <c r="I137" s="182">
        <f t="shared" si="4"/>
        <v>0</v>
      </c>
      <c r="J137" s="168">
        <f>SUM(J138:J139)</f>
        <v>0</v>
      </c>
      <c r="K137" s="169">
        <f>SUM(K138:K139)</f>
        <v>0</v>
      </c>
      <c r="L137" s="169" t="s">
        <v>94</v>
      </c>
      <c r="M137" s="168">
        <f>SUM(M138:M139)</f>
        <v>0</v>
      </c>
      <c r="N137" s="169" t="s">
        <v>94</v>
      </c>
      <c r="O137" s="169" t="s">
        <v>94</v>
      </c>
      <c r="P137" s="169" t="s">
        <v>94</v>
      </c>
    </row>
    <row r="138" spans="1:16" ht="15">
      <c r="A138" s="197"/>
      <c r="B138" s="239">
        <v>2526</v>
      </c>
      <c r="C138" s="193">
        <v>831</v>
      </c>
      <c r="D138" s="245">
        <v>297</v>
      </c>
      <c r="E138" s="240"/>
      <c r="F138" s="241"/>
      <c r="G138" s="241"/>
      <c r="H138" s="240"/>
      <c r="I138" s="242">
        <f aca="true" t="shared" si="5" ref="I138:I156">SUM(J138:M138)+SUM(O138:P138)</f>
        <v>0</v>
      </c>
      <c r="J138" s="194"/>
      <c r="K138" s="194"/>
      <c r="L138" s="195"/>
      <c r="M138" s="196"/>
      <c r="N138" s="195"/>
      <c r="O138" s="195"/>
      <c r="P138" s="195"/>
    </row>
    <row r="139" spans="1:16" ht="15" hidden="1">
      <c r="A139" s="78"/>
      <c r="B139" s="65"/>
      <c r="C139" s="63"/>
      <c r="D139" s="82"/>
      <c r="E139" s="215"/>
      <c r="F139" s="215"/>
      <c r="G139" s="215"/>
      <c r="H139" s="214"/>
      <c r="I139" s="61">
        <f t="shared" si="5"/>
        <v>0</v>
      </c>
      <c r="J139" s="60"/>
      <c r="K139" s="60"/>
      <c r="L139" s="60"/>
      <c r="M139" s="128"/>
      <c r="N139" s="60"/>
      <c r="O139" s="60"/>
      <c r="P139" s="60"/>
    </row>
    <row r="140" spans="1:16" s="83" customFormat="1" ht="30">
      <c r="A140" s="84" t="s">
        <v>137</v>
      </c>
      <c r="B140" s="65">
        <v>2600</v>
      </c>
      <c r="C140" s="63" t="s">
        <v>94</v>
      </c>
      <c r="D140" s="63" t="s">
        <v>94</v>
      </c>
      <c r="E140" s="210"/>
      <c r="F140" s="210"/>
      <c r="G140" s="210"/>
      <c r="H140" s="209"/>
      <c r="I140" s="62">
        <f t="shared" si="5"/>
        <v>161478173.91000003</v>
      </c>
      <c r="J140" s="62">
        <f>0+J141+J150+J161+J258</f>
        <v>129781451.45</v>
      </c>
      <c r="K140" s="62">
        <f>0+K141+K150+K161+K258</f>
        <v>19929623.66</v>
      </c>
      <c r="L140" s="62">
        <f>0</f>
        <v>0</v>
      </c>
      <c r="M140" s="62">
        <f>0+M141+M150+M161+M258</f>
        <v>11767098.8</v>
      </c>
      <c r="N140" s="62">
        <f>0+N141+N161+N258</f>
        <v>0</v>
      </c>
      <c r="O140" s="62">
        <f>0+O161</f>
        <v>0</v>
      </c>
      <c r="P140" s="62">
        <f>0+P150+P161</f>
        <v>0</v>
      </c>
    </row>
    <row r="141" spans="1:16" s="83" customFormat="1" ht="60">
      <c r="A141" s="79" t="s">
        <v>136</v>
      </c>
      <c r="B141" s="65">
        <v>2670</v>
      </c>
      <c r="C141" s="63">
        <v>119</v>
      </c>
      <c r="D141" s="63" t="s">
        <v>94</v>
      </c>
      <c r="E141" s="210"/>
      <c r="F141" s="210"/>
      <c r="G141" s="210"/>
      <c r="H141" s="209"/>
      <c r="I141" s="62">
        <f t="shared" si="5"/>
        <v>0</v>
      </c>
      <c r="J141" s="62">
        <f>0+J142+J143+J144+J146</f>
        <v>0</v>
      </c>
      <c r="K141" s="62">
        <f>0+K144</f>
        <v>0</v>
      </c>
      <c r="L141" s="77" t="s">
        <v>94</v>
      </c>
      <c r="M141" s="62">
        <f>0+M142+M143+M144+M145+M146</f>
        <v>0</v>
      </c>
      <c r="N141" s="62">
        <f>0+N142+N143+N144</f>
        <v>0</v>
      </c>
      <c r="O141" s="77" t="s">
        <v>94</v>
      </c>
      <c r="P141" s="77" t="s">
        <v>94</v>
      </c>
    </row>
    <row r="142" spans="1:16" s="83" customFormat="1" ht="15">
      <c r="A142" s="78" t="s">
        <v>125</v>
      </c>
      <c r="B142" s="65">
        <v>2671</v>
      </c>
      <c r="C142" s="63">
        <v>119</v>
      </c>
      <c r="D142" s="63">
        <v>226</v>
      </c>
      <c r="E142" s="215"/>
      <c r="F142" s="215"/>
      <c r="G142" s="215"/>
      <c r="H142" s="214"/>
      <c r="I142" s="61">
        <f t="shared" si="5"/>
        <v>0</v>
      </c>
      <c r="J142" s="128"/>
      <c r="K142" s="60" t="s">
        <v>94</v>
      </c>
      <c r="L142" s="60" t="s">
        <v>94</v>
      </c>
      <c r="M142" s="128"/>
      <c r="N142" s="128"/>
      <c r="O142" s="60" t="s">
        <v>94</v>
      </c>
      <c r="P142" s="60" t="s">
        <v>94</v>
      </c>
    </row>
    <row r="143" spans="1:16" s="83" customFormat="1" ht="45">
      <c r="A143" s="78" t="s">
        <v>135</v>
      </c>
      <c r="B143" s="65">
        <v>2672</v>
      </c>
      <c r="C143" s="63">
        <v>119</v>
      </c>
      <c r="D143" s="63">
        <v>265</v>
      </c>
      <c r="E143" s="215"/>
      <c r="F143" s="215"/>
      <c r="G143" s="215"/>
      <c r="H143" s="214"/>
      <c r="I143" s="61">
        <f t="shared" si="5"/>
        <v>0</v>
      </c>
      <c r="J143" s="128"/>
      <c r="K143" s="60" t="s">
        <v>94</v>
      </c>
      <c r="L143" s="60" t="s">
        <v>94</v>
      </c>
      <c r="M143" s="128"/>
      <c r="N143" s="128"/>
      <c r="O143" s="60" t="s">
        <v>94</v>
      </c>
      <c r="P143" s="60" t="s">
        <v>94</v>
      </c>
    </row>
    <row r="144" spans="1:16" s="83" customFormat="1" ht="30">
      <c r="A144" s="78" t="s">
        <v>134</v>
      </c>
      <c r="B144" s="65">
        <v>2673</v>
      </c>
      <c r="C144" s="63">
        <v>119</v>
      </c>
      <c r="D144" s="63">
        <v>266</v>
      </c>
      <c r="E144" s="215"/>
      <c r="F144" s="215"/>
      <c r="G144" s="215"/>
      <c r="H144" s="214"/>
      <c r="I144" s="61">
        <f t="shared" si="5"/>
        <v>0</v>
      </c>
      <c r="J144" s="128"/>
      <c r="K144" s="128"/>
      <c r="L144" s="60" t="s">
        <v>94</v>
      </c>
      <c r="M144" s="128"/>
      <c r="N144" s="128"/>
      <c r="O144" s="60" t="s">
        <v>94</v>
      </c>
      <c r="P144" s="60" t="s">
        <v>94</v>
      </c>
    </row>
    <row r="145" spans="1:16" s="83" customFormat="1" ht="15">
      <c r="A145" s="78" t="s">
        <v>103</v>
      </c>
      <c r="B145" s="65">
        <v>2674</v>
      </c>
      <c r="C145" s="63">
        <v>119</v>
      </c>
      <c r="D145" s="63">
        <v>310</v>
      </c>
      <c r="E145" s="215"/>
      <c r="F145" s="215"/>
      <c r="G145" s="215"/>
      <c r="H145" s="214"/>
      <c r="I145" s="61">
        <f t="shared" si="5"/>
        <v>0</v>
      </c>
      <c r="J145" s="60" t="s">
        <v>94</v>
      </c>
      <c r="K145" s="60" t="s">
        <v>94</v>
      </c>
      <c r="L145" s="60" t="s">
        <v>94</v>
      </c>
      <c r="M145" s="128"/>
      <c r="N145" s="60" t="s">
        <v>94</v>
      </c>
      <c r="O145" s="60" t="s">
        <v>94</v>
      </c>
      <c r="P145" s="60" t="s">
        <v>94</v>
      </c>
    </row>
    <row r="146" spans="1:16" s="83" customFormat="1" ht="30">
      <c r="A146" s="78" t="s">
        <v>120</v>
      </c>
      <c r="B146" s="65">
        <v>2675</v>
      </c>
      <c r="C146" s="63">
        <v>119</v>
      </c>
      <c r="D146" s="63">
        <v>340</v>
      </c>
      <c r="E146" s="210"/>
      <c r="F146" s="210"/>
      <c r="G146" s="210"/>
      <c r="H146" s="209"/>
      <c r="I146" s="62">
        <f t="shared" si="5"/>
        <v>0</v>
      </c>
      <c r="J146" s="62">
        <f>0+J147+J149</f>
        <v>0</v>
      </c>
      <c r="K146" s="77" t="s">
        <v>94</v>
      </c>
      <c r="L146" s="77" t="s">
        <v>94</v>
      </c>
      <c r="M146" s="62">
        <f>0+M147+M148+M149</f>
        <v>0</v>
      </c>
      <c r="N146" s="77" t="s">
        <v>94</v>
      </c>
      <c r="O146" s="77" t="s">
        <v>94</v>
      </c>
      <c r="P146" s="77" t="s">
        <v>94</v>
      </c>
    </row>
    <row r="147" spans="1:16" s="83" customFormat="1" ht="45">
      <c r="A147" s="80" t="s">
        <v>119</v>
      </c>
      <c r="B147" s="65">
        <v>26751</v>
      </c>
      <c r="C147" s="63">
        <v>119</v>
      </c>
      <c r="D147" s="63">
        <v>341</v>
      </c>
      <c r="E147" s="215"/>
      <c r="F147" s="215"/>
      <c r="G147" s="215"/>
      <c r="H147" s="214"/>
      <c r="I147" s="61">
        <f t="shared" si="5"/>
        <v>0</v>
      </c>
      <c r="J147" s="128"/>
      <c r="K147" s="60" t="s">
        <v>94</v>
      </c>
      <c r="L147" s="60" t="s">
        <v>94</v>
      </c>
      <c r="M147" s="128"/>
      <c r="N147" s="60" t="s">
        <v>94</v>
      </c>
      <c r="O147" s="60" t="s">
        <v>94</v>
      </c>
      <c r="P147" s="60" t="s">
        <v>94</v>
      </c>
    </row>
    <row r="148" spans="1:16" s="83" customFormat="1" ht="15">
      <c r="A148" s="80" t="s">
        <v>115</v>
      </c>
      <c r="B148" s="65">
        <v>26752</v>
      </c>
      <c r="C148" s="63">
        <v>119</v>
      </c>
      <c r="D148" s="63">
        <v>345</v>
      </c>
      <c r="E148" s="215"/>
      <c r="F148" s="215"/>
      <c r="G148" s="215"/>
      <c r="H148" s="214"/>
      <c r="I148" s="61">
        <f t="shared" si="5"/>
        <v>0</v>
      </c>
      <c r="J148" s="60" t="s">
        <v>94</v>
      </c>
      <c r="K148" s="60" t="s">
        <v>94</v>
      </c>
      <c r="L148" s="60" t="s">
        <v>94</v>
      </c>
      <c r="M148" s="128"/>
      <c r="N148" s="60" t="s">
        <v>94</v>
      </c>
      <c r="O148" s="60" t="s">
        <v>94</v>
      </c>
      <c r="P148" s="60" t="s">
        <v>94</v>
      </c>
    </row>
    <row r="149" spans="1:16" s="83" customFormat="1" ht="30">
      <c r="A149" s="80" t="s">
        <v>114</v>
      </c>
      <c r="B149" s="65">
        <v>26753</v>
      </c>
      <c r="C149" s="63">
        <v>119</v>
      </c>
      <c r="D149" s="63">
        <v>346</v>
      </c>
      <c r="E149" s="215"/>
      <c r="F149" s="215"/>
      <c r="G149" s="215"/>
      <c r="H149" s="214"/>
      <c r="I149" s="61">
        <f t="shared" si="5"/>
        <v>0</v>
      </c>
      <c r="J149" s="130"/>
      <c r="K149" s="60" t="s">
        <v>94</v>
      </c>
      <c r="L149" s="60" t="s">
        <v>94</v>
      </c>
      <c r="M149" s="128"/>
      <c r="N149" s="60" t="s">
        <v>94</v>
      </c>
      <c r="O149" s="60" t="s">
        <v>94</v>
      </c>
      <c r="P149" s="60" t="s">
        <v>94</v>
      </c>
    </row>
    <row r="150" spans="1:16" s="83" customFormat="1" ht="45">
      <c r="A150" s="79" t="s">
        <v>133</v>
      </c>
      <c r="B150" s="65">
        <v>2630</v>
      </c>
      <c r="C150" s="63">
        <v>243</v>
      </c>
      <c r="D150" s="63" t="s">
        <v>94</v>
      </c>
      <c r="E150" s="210"/>
      <c r="F150" s="210"/>
      <c r="G150" s="210"/>
      <c r="H150" s="209"/>
      <c r="I150" s="62">
        <f t="shared" si="5"/>
        <v>250000</v>
      </c>
      <c r="J150" s="62">
        <f>0+J151+J155+J158</f>
        <v>0</v>
      </c>
      <c r="K150" s="62">
        <f>0+K151+K155+K158+K159</f>
        <v>135849.16</v>
      </c>
      <c r="L150" s="77" t="s">
        <v>94</v>
      </c>
      <c r="M150" s="62">
        <f>0+M151+M155+M158</f>
        <v>114150.84</v>
      </c>
      <c r="N150" s="77" t="s">
        <v>94</v>
      </c>
      <c r="O150" s="77" t="s">
        <v>94</v>
      </c>
      <c r="P150" s="77">
        <f>0+P159</f>
        <v>0</v>
      </c>
    </row>
    <row r="151" spans="1:16" s="83" customFormat="1" ht="30">
      <c r="A151" s="178" t="s">
        <v>132</v>
      </c>
      <c r="B151" s="171">
        <v>2631</v>
      </c>
      <c r="C151" s="170">
        <v>243</v>
      </c>
      <c r="D151" s="170">
        <v>225</v>
      </c>
      <c r="E151" s="222"/>
      <c r="F151" s="222"/>
      <c r="G151" s="222"/>
      <c r="H151" s="221"/>
      <c r="I151" s="182">
        <f t="shared" si="5"/>
        <v>0</v>
      </c>
      <c r="J151" s="168">
        <f>SUM(J152:J154)</f>
        <v>0</v>
      </c>
      <c r="K151" s="168">
        <f>SUM(K152:K154)</f>
        <v>0</v>
      </c>
      <c r="L151" s="169" t="s">
        <v>94</v>
      </c>
      <c r="M151" s="168">
        <f>SUM(M152:M154)</f>
        <v>0</v>
      </c>
      <c r="N151" s="169" t="s">
        <v>94</v>
      </c>
      <c r="O151" s="169" t="s">
        <v>94</v>
      </c>
      <c r="P151" s="169" t="s">
        <v>94</v>
      </c>
    </row>
    <row r="152" spans="1:16" s="83" customFormat="1" ht="15">
      <c r="A152" s="176"/>
      <c r="B152" s="65">
        <v>2631</v>
      </c>
      <c r="C152" s="63">
        <v>243</v>
      </c>
      <c r="D152" s="63">
        <v>225</v>
      </c>
      <c r="E152" s="212"/>
      <c r="F152" s="174"/>
      <c r="G152" s="174"/>
      <c r="H152" s="212"/>
      <c r="I152" s="220">
        <f t="shared" si="5"/>
        <v>0</v>
      </c>
      <c r="J152" s="128"/>
      <c r="K152" s="128"/>
      <c r="L152" s="128"/>
      <c r="M152" s="128"/>
      <c r="N152" s="60"/>
      <c r="O152" s="60"/>
      <c r="P152" s="60"/>
    </row>
    <row r="153" spans="1:16" s="83" customFormat="1" ht="15">
      <c r="A153" s="176"/>
      <c r="B153" s="65">
        <v>2631</v>
      </c>
      <c r="C153" s="63">
        <v>243</v>
      </c>
      <c r="D153" s="63">
        <v>225</v>
      </c>
      <c r="E153" s="212"/>
      <c r="F153" s="174"/>
      <c r="G153" s="174"/>
      <c r="H153" s="212"/>
      <c r="I153" s="220">
        <f t="shared" si="5"/>
        <v>0</v>
      </c>
      <c r="J153" s="128"/>
      <c r="K153" s="128"/>
      <c r="L153" s="128"/>
      <c r="M153" s="128"/>
      <c r="N153" s="60"/>
      <c r="O153" s="60"/>
      <c r="P153" s="60"/>
    </row>
    <row r="154" spans="1:16" s="83" customFormat="1" ht="15" hidden="1">
      <c r="A154" s="78"/>
      <c r="B154" s="65"/>
      <c r="C154" s="63"/>
      <c r="D154" s="63"/>
      <c r="E154" s="215"/>
      <c r="F154" s="215"/>
      <c r="G154" s="215"/>
      <c r="H154" s="214"/>
      <c r="I154" s="61">
        <f t="shared" si="5"/>
        <v>0</v>
      </c>
      <c r="J154" s="128"/>
      <c r="K154" s="128"/>
      <c r="L154" s="128"/>
      <c r="M154" s="128"/>
      <c r="N154" s="60"/>
      <c r="O154" s="60"/>
      <c r="P154" s="60"/>
    </row>
    <row r="155" spans="1:16" s="83" customFormat="1" ht="15">
      <c r="A155" s="178" t="s">
        <v>125</v>
      </c>
      <c r="B155" s="171">
        <v>2632</v>
      </c>
      <c r="C155" s="170">
        <v>243</v>
      </c>
      <c r="D155" s="170">
        <v>226</v>
      </c>
      <c r="E155" s="222"/>
      <c r="F155" s="222"/>
      <c r="G155" s="222"/>
      <c r="H155" s="221"/>
      <c r="I155" s="182">
        <f t="shared" si="5"/>
        <v>250000</v>
      </c>
      <c r="J155" s="168">
        <f>SUM(J156:J157)</f>
        <v>0</v>
      </c>
      <c r="K155" s="168">
        <f>SUM(K156:K157)</f>
        <v>135849.16</v>
      </c>
      <c r="L155" s="169" t="s">
        <v>94</v>
      </c>
      <c r="M155" s="168">
        <f>SUM(M156:M157)</f>
        <v>114150.84</v>
      </c>
      <c r="N155" s="169" t="s">
        <v>94</v>
      </c>
      <c r="O155" s="169" t="s">
        <v>94</v>
      </c>
      <c r="P155" s="169" t="s">
        <v>94</v>
      </c>
    </row>
    <row r="156" spans="1:16" s="83" customFormat="1" ht="60">
      <c r="A156" s="179" t="s">
        <v>422</v>
      </c>
      <c r="B156" s="65">
        <v>2632</v>
      </c>
      <c r="C156" s="63">
        <v>243</v>
      </c>
      <c r="D156" s="63">
        <v>226</v>
      </c>
      <c r="E156" s="213" t="s">
        <v>374</v>
      </c>
      <c r="F156" s="213">
        <v>250000</v>
      </c>
      <c r="G156" s="213">
        <v>1</v>
      </c>
      <c r="H156" s="212"/>
      <c r="I156" s="220">
        <f t="shared" si="5"/>
        <v>250000</v>
      </c>
      <c r="J156" s="128"/>
      <c r="K156" s="128">
        <v>135849.16</v>
      </c>
      <c r="L156" s="60"/>
      <c r="M156" s="128">
        <v>114150.84</v>
      </c>
      <c r="N156" s="60"/>
      <c r="O156" s="60"/>
      <c r="P156" s="60"/>
    </row>
    <row r="157" spans="1:16" s="83" customFormat="1" ht="15" hidden="1">
      <c r="A157" s="78"/>
      <c r="B157" s="65"/>
      <c r="C157" s="63"/>
      <c r="D157" s="63"/>
      <c r="E157" s="215"/>
      <c r="F157" s="215"/>
      <c r="G157" s="215"/>
      <c r="H157" s="214"/>
      <c r="I157" s="61"/>
      <c r="J157" s="128"/>
      <c r="K157" s="128"/>
      <c r="L157" s="60"/>
      <c r="M157" s="128"/>
      <c r="N157" s="60"/>
      <c r="O157" s="60"/>
      <c r="P157" s="60"/>
    </row>
    <row r="158" spans="1:16" s="83" customFormat="1" ht="30">
      <c r="A158" s="78" t="s">
        <v>104</v>
      </c>
      <c r="B158" s="65">
        <v>2633</v>
      </c>
      <c r="C158" s="63">
        <v>243</v>
      </c>
      <c r="D158" s="63">
        <v>228</v>
      </c>
      <c r="E158" s="215"/>
      <c r="F158" s="215"/>
      <c r="G158" s="215"/>
      <c r="H158" s="214"/>
      <c r="I158" s="61">
        <f aca="true" t="shared" si="6" ref="I158:I189">SUM(J158:M158)+SUM(O158:P158)</f>
        <v>0</v>
      </c>
      <c r="J158" s="130"/>
      <c r="K158" s="128"/>
      <c r="L158" s="60" t="s">
        <v>94</v>
      </c>
      <c r="M158" s="128"/>
      <c r="N158" s="60" t="s">
        <v>94</v>
      </c>
      <c r="O158" s="60" t="s">
        <v>94</v>
      </c>
      <c r="P158" s="60" t="s">
        <v>94</v>
      </c>
    </row>
    <row r="159" spans="1:16" s="83" customFormat="1" ht="15">
      <c r="A159" s="78" t="s">
        <v>103</v>
      </c>
      <c r="B159" s="65">
        <v>2634</v>
      </c>
      <c r="C159" s="63">
        <v>243</v>
      </c>
      <c r="D159" s="63">
        <v>310</v>
      </c>
      <c r="E159" s="215"/>
      <c r="F159" s="215"/>
      <c r="G159" s="215"/>
      <c r="H159" s="214"/>
      <c r="I159" s="61">
        <f t="shared" si="6"/>
        <v>0</v>
      </c>
      <c r="J159" s="60" t="s">
        <v>94</v>
      </c>
      <c r="K159" s="128"/>
      <c r="L159" s="60" t="s">
        <v>94</v>
      </c>
      <c r="M159" s="60" t="s">
        <v>94</v>
      </c>
      <c r="N159" s="60" t="s">
        <v>94</v>
      </c>
      <c r="O159" s="60" t="s">
        <v>94</v>
      </c>
      <c r="P159" s="128"/>
    </row>
    <row r="160" spans="1:16" s="83" customFormat="1" ht="15">
      <c r="A160" s="79" t="s">
        <v>131</v>
      </c>
      <c r="B160" s="65">
        <v>2640</v>
      </c>
      <c r="C160" s="63">
        <v>244</v>
      </c>
      <c r="D160" s="63" t="s">
        <v>94</v>
      </c>
      <c r="E160" s="210"/>
      <c r="F160" s="210"/>
      <c r="G160" s="210"/>
      <c r="H160" s="209"/>
      <c r="I160" s="62">
        <f t="shared" si="6"/>
        <v>148222225.95</v>
      </c>
      <c r="J160" s="62">
        <f>0+J162+J165+J168+J171+J174+J193+J211+J212+J215+J216+J219+J227+J230</f>
        <v>118781451.45</v>
      </c>
      <c r="K160" s="62">
        <f>0+K165+K168+K171+K174+K193+K211+K212+K219+K227+K230</f>
        <v>19793774.5</v>
      </c>
      <c r="L160" s="77" t="s">
        <v>94</v>
      </c>
      <c r="M160" s="62">
        <f>0+M162+M165+M168+M171+M174+M193+M211+M212+M215+M216+M219+M227+M230+M255</f>
        <v>9647000</v>
      </c>
      <c r="N160" s="62">
        <f>0+N162+N165+N168+N171+N174+N193+N219+N227+N230</f>
        <v>0</v>
      </c>
      <c r="O160" s="62">
        <f>0+O193</f>
        <v>0</v>
      </c>
      <c r="P160" s="62">
        <f>0+P162+P165+P171+P193+P211+P230</f>
        <v>0</v>
      </c>
    </row>
    <row r="161" spans="1:16" ht="30">
      <c r="A161" s="79" t="s">
        <v>130</v>
      </c>
      <c r="B161" s="65">
        <v>2641</v>
      </c>
      <c r="C161" s="63">
        <v>244</v>
      </c>
      <c r="D161" s="63" t="s">
        <v>94</v>
      </c>
      <c r="E161" s="210"/>
      <c r="F161" s="210"/>
      <c r="G161" s="210"/>
      <c r="H161" s="209"/>
      <c r="I161" s="62">
        <f t="shared" si="6"/>
        <v>148222225.95</v>
      </c>
      <c r="J161" s="62">
        <f>0+J162+J165+J168+J171+J174+J193+J211+J212+J215+J216+J219+J227+J230</f>
        <v>118781451.45</v>
      </c>
      <c r="K161" s="62">
        <f>0+K165+K168+K171+K174+K193+K211+K212+K219+K227+K230</f>
        <v>19793774.5</v>
      </c>
      <c r="L161" s="77" t="s">
        <v>94</v>
      </c>
      <c r="M161" s="62">
        <f>0+M162+M165+M168+M171+M174+M193+M211+M212+M215+M216+M219+M227+M230+M255</f>
        <v>9647000</v>
      </c>
      <c r="N161" s="62">
        <f>0+N162+N165+N168+N171+N174+N193+N219+N227+N230</f>
        <v>0</v>
      </c>
      <c r="O161" s="62">
        <f>0+O193</f>
        <v>0</v>
      </c>
      <c r="P161" s="62">
        <f>0+P162+P165+P171+P193+P211+P219+P230</f>
        <v>0</v>
      </c>
    </row>
    <row r="162" spans="1:16" ht="30">
      <c r="A162" s="178" t="s">
        <v>266</v>
      </c>
      <c r="B162" s="171">
        <v>26411</v>
      </c>
      <c r="C162" s="170">
        <v>244</v>
      </c>
      <c r="D162" s="170">
        <v>221</v>
      </c>
      <c r="E162" s="222"/>
      <c r="F162" s="222"/>
      <c r="G162" s="222"/>
      <c r="H162" s="221"/>
      <c r="I162" s="182">
        <f t="shared" si="6"/>
        <v>800000</v>
      </c>
      <c r="J162" s="168">
        <f>SUM(J163:J164)</f>
        <v>0</v>
      </c>
      <c r="K162" s="169" t="s">
        <v>94</v>
      </c>
      <c r="L162" s="169" t="s">
        <v>94</v>
      </c>
      <c r="M162" s="168">
        <f>SUM(M163:M164)</f>
        <v>800000</v>
      </c>
      <c r="N162" s="168">
        <f>SUM(N163:N164)</f>
        <v>0</v>
      </c>
      <c r="O162" s="169" t="s">
        <v>94</v>
      </c>
      <c r="P162" s="169">
        <f>SUM(P163:P164)</f>
        <v>0</v>
      </c>
    </row>
    <row r="163" spans="1:16" ht="15">
      <c r="A163" s="176" t="s">
        <v>421</v>
      </c>
      <c r="B163" s="65">
        <v>26411</v>
      </c>
      <c r="C163" s="63">
        <v>244</v>
      </c>
      <c r="D163" s="63">
        <v>221</v>
      </c>
      <c r="E163" s="212" t="s">
        <v>374</v>
      </c>
      <c r="F163" s="174">
        <v>88888</v>
      </c>
      <c r="G163" s="174">
        <v>9</v>
      </c>
      <c r="H163" s="212"/>
      <c r="I163" s="220">
        <f t="shared" si="6"/>
        <v>800000</v>
      </c>
      <c r="J163" s="128"/>
      <c r="K163" s="60"/>
      <c r="L163" s="60"/>
      <c r="M163" s="128">
        <v>800000</v>
      </c>
      <c r="N163" s="128"/>
      <c r="O163" s="60"/>
      <c r="P163" s="130"/>
    </row>
    <row r="164" spans="1:16" ht="15" hidden="1">
      <c r="A164" s="78"/>
      <c r="B164" s="65"/>
      <c r="C164" s="63"/>
      <c r="D164" s="63"/>
      <c r="E164" s="215"/>
      <c r="F164" s="215"/>
      <c r="G164" s="215"/>
      <c r="H164" s="214"/>
      <c r="I164" s="61">
        <f t="shared" si="6"/>
        <v>0</v>
      </c>
      <c r="J164" s="128"/>
      <c r="K164" s="60"/>
      <c r="L164" s="60"/>
      <c r="M164" s="128"/>
      <c r="N164" s="128"/>
      <c r="O164" s="60"/>
      <c r="P164" s="60"/>
    </row>
    <row r="165" spans="1:16" ht="15">
      <c r="A165" s="178" t="s">
        <v>128</v>
      </c>
      <c r="B165" s="171">
        <v>26412</v>
      </c>
      <c r="C165" s="170">
        <v>244</v>
      </c>
      <c r="D165" s="170">
        <v>222</v>
      </c>
      <c r="E165" s="222"/>
      <c r="F165" s="222"/>
      <c r="G165" s="222"/>
      <c r="H165" s="221"/>
      <c r="I165" s="182">
        <f t="shared" si="6"/>
        <v>17000</v>
      </c>
      <c r="J165" s="168">
        <f>SUM(J166:J167)</f>
        <v>0</v>
      </c>
      <c r="K165" s="168">
        <f>SUM(K166:K167)</f>
        <v>0</v>
      </c>
      <c r="L165" s="169" t="s">
        <v>94</v>
      </c>
      <c r="M165" s="168">
        <f>SUM(M166:M167)</f>
        <v>17000</v>
      </c>
      <c r="N165" s="168">
        <f>SUM(N166:N167)</f>
        <v>0</v>
      </c>
      <c r="O165" s="169" t="s">
        <v>94</v>
      </c>
      <c r="P165" s="169">
        <f>SUM(P166:P167)</f>
        <v>0</v>
      </c>
    </row>
    <row r="166" spans="1:16" ht="15">
      <c r="A166" s="176" t="s">
        <v>420</v>
      </c>
      <c r="B166" s="65">
        <v>26412</v>
      </c>
      <c r="C166" s="63">
        <v>244</v>
      </c>
      <c r="D166" s="63">
        <v>222</v>
      </c>
      <c r="E166" s="212" t="s">
        <v>374</v>
      </c>
      <c r="F166" s="174">
        <v>17000</v>
      </c>
      <c r="G166" s="174">
        <v>1</v>
      </c>
      <c r="H166" s="212"/>
      <c r="I166" s="220">
        <f t="shared" si="6"/>
        <v>17000</v>
      </c>
      <c r="J166" s="128"/>
      <c r="K166" s="128"/>
      <c r="L166" s="128"/>
      <c r="M166" s="128">
        <v>17000</v>
      </c>
      <c r="N166" s="128"/>
      <c r="O166" s="60"/>
      <c r="P166" s="130"/>
    </row>
    <row r="167" spans="1:16" ht="15" hidden="1">
      <c r="A167" s="78"/>
      <c r="B167" s="65"/>
      <c r="C167" s="63"/>
      <c r="D167" s="63"/>
      <c r="E167" s="215"/>
      <c r="F167" s="215"/>
      <c r="G167" s="215"/>
      <c r="H167" s="214"/>
      <c r="I167" s="61">
        <f t="shared" si="6"/>
        <v>0</v>
      </c>
      <c r="J167" s="128"/>
      <c r="K167" s="128"/>
      <c r="L167" s="128"/>
      <c r="M167" s="128"/>
      <c r="N167" s="128"/>
      <c r="O167" s="60"/>
      <c r="P167" s="60"/>
    </row>
    <row r="168" spans="1:16" ht="15">
      <c r="A168" s="178" t="s">
        <v>107</v>
      </c>
      <c r="B168" s="171">
        <v>26413</v>
      </c>
      <c r="C168" s="170">
        <v>244</v>
      </c>
      <c r="D168" s="170">
        <v>223</v>
      </c>
      <c r="E168" s="222"/>
      <c r="F168" s="222"/>
      <c r="G168" s="222"/>
      <c r="H168" s="221"/>
      <c r="I168" s="182">
        <f t="shared" si="6"/>
        <v>80000</v>
      </c>
      <c r="J168" s="168">
        <f>SUM(J169:J170)</f>
        <v>0</v>
      </c>
      <c r="K168" s="169">
        <f>SUM(K169:K170)</f>
        <v>0</v>
      </c>
      <c r="L168" s="169" t="s">
        <v>94</v>
      </c>
      <c r="M168" s="168">
        <f>SUM(M169:M170)</f>
        <v>80000</v>
      </c>
      <c r="N168" s="169">
        <f>SUM(N169:N170)</f>
        <v>0</v>
      </c>
      <c r="O168" s="169" t="s">
        <v>94</v>
      </c>
      <c r="P168" s="169" t="s">
        <v>94</v>
      </c>
    </row>
    <row r="169" spans="1:16" ht="15">
      <c r="A169" s="176" t="s">
        <v>419</v>
      </c>
      <c r="B169" s="65">
        <v>26413</v>
      </c>
      <c r="C169" s="63">
        <v>244</v>
      </c>
      <c r="D169" s="63">
        <v>223</v>
      </c>
      <c r="E169" s="212" t="s">
        <v>395</v>
      </c>
      <c r="F169" s="174">
        <v>80000</v>
      </c>
      <c r="G169" s="174">
        <v>1</v>
      </c>
      <c r="H169" s="212"/>
      <c r="I169" s="220">
        <f t="shared" si="6"/>
        <v>80000</v>
      </c>
      <c r="J169" s="128"/>
      <c r="K169" s="130"/>
      <c r="L169" s="60"/>
      <c r="M169" s="128">
        <v>80000</v>
      </c>
      <c r="N169" s="130"/>
      <c r="O169" s="60"/>
      <c r="P169" s="60"/>
    </row>
    <row r="170" spans="1:16" ht="15" hidden="1">
      <c r="A170" s="78"/>
      <c r="B170" s="65"/>
      <c r="C170" s="63"/>
      <c r="D170" s="63"/>
      <c r="E170" s="215"/>
      <c r="F170" s="215"/>
      <c r="G170" s="215"/>
      <c r="H170" s="214"/>
      <c r="I170" s="61">
        <f t="shared" si="6"/>
        <v>0</v>
      </c>
      <c r="J170" s="128"/>
      <c r="K170" s="60"/>
      <c r="L170" s="60"/>
      <c r="M170" s="128"/>
      <c r="N170" s="130"/>
      <c r="O170" s="60"/>
      <c r="P170" s="60"/>
    </row>
    <row r="171" spans="1:16" ht="15">
      <c r="A171" s="178" t="s">
        <v>127</v>
      </c>
      <c r="B171" s="171">
        <v>26414</v>
      </c>
      <c r="C171" s="170">
        <v>244</v>
      </c>
      <c r="D171" s="170">
        <v>224</v>
      </c>
      <c r="E171" s="222"/>
      <c r="F171" s="222"/>
      <c r="G171" s="222"/>
      <c r="H171" s="221"/>
      <c r="I171" s="182">
        <f t="shared" si="6"/>
        <v>0</v>
      </c>
      <c r="J171" s="168">
        <f>SUM(J172:J173)</f>
        <v>0</v>
      </c>
      <c r="K171" s="168">
        <f>SUM(K172:K173)</f>
        <v>0</v>
      </c>
      <c r="L171" s="169" t="s">
        <v>94</v>
      </c>
      <c r="M171" s="168">
        <f>SUM(M172:M173)</f>
        <v>0</v>
      </c>
      <c r="N171" s="168">
        <f>SUM(N172:N173)</f>
        <v>0</v>
      </c>
      <c r="O171" s="169" t="s">
        <v>94</v>
      </c>
      <c r="P171" s="168">
        <f>SUM(P172:P173)</f>
        <v>0</v>
      </c>
    </row>
    <row r="172" spans="1:16" ht="15">
      <c r="A172" s="176" t="s">
        <v>418</v>
      </c>
      <c r="B172" s="65">
        <v>26414</v>
      </c>
      <c r="C172" s="63">
        <v>244</v>
      </c>
      <c r="D172" s="63">
        <v>224</v>
      </c>
      <c r="E172" s="212" t="s">
        <v>395</v>
      </c>
      <c r="F172" s="174">
        <v>0</v>
      </c>
      <c r="G172" s="174">
        <v>1</v>
      </c>
      <c r="H172" s="212"/>
      <c r="I172" s="220">
        <f t="shared" si="6"/>
        <v>0</v>
      </c>
      <c r="J172" s="128"/>
      <c r="K172" s="128"/>
      <c r="L172" s="128"/>
      <c r="M172" s="128">
        <v>0</v>
      </c>
      <c r="N172" s="128"/>
      <c r="O172" s="60"/>
      <c r="P172" s="128"/>
    </row>
    <row r="173" spans="1:16" ht="15" hidden="1">
      <c r="A173" s="78"/>
      <c r="B173" s="65"/>
      <c r="C173" s="63"/>
      <c r="D173" s="63"/>
      <c r="E173" s="215"/>
      <c r="F173" s="215"/>
      <c r="G173" s="215"/>
      <c r="H173" s="214"/>
      <c r="I173" s="61">
        <f t="shared" si="6"/>
        <v>0</v>
      </c>
      <c r="J173" s="128"/>
      <c r="K173" s="128"/>
      <c r="L173" s="128"/>
      <c r="M173" s="128"/>
      <c r="N173" s="128"/>
      <c r="O173" s="60"/>
      <c r="P173" s="128"/>
    </row>
    <row r="174" spans="1:16" ht="15">
      <c r="A174" s="178" t="s">
        <v>126</v>
      </c>
      <c r="B174" s="171">
        <v>26415</v>
      </c>
      <c r="C174" s="170">
        <v>244</v>
      </c>
      <c r="D174" s="170">
        <v>225</v>
      </c>
      <c r="E174" s="222"/>
      <c r="F174" s="222"/>
      <c r="G174" s="222"/>
      <c r="H174" s="221"/>
      <c r="I174" s="182">
        <f t="shared" si="6"/>
        <v>73748743.06</v>
      </c>
      <c r="J174" s="168">
        <f>SUM(J175:J192)</f>
        <v>69596903.06</v>
      </c>
      <c r="K174" s="168">
        <f>SUM(K175:K192)</f>
        <v>801840</v>
      </c>
      <c r="L174" s="169" t="s">
        <v>94</v>
      </c>
      <c r="M174" s="168">
        <f>SUM(M175:M192)</f>
        <v>3350000</v>
      </c>
      <c r="N174" s="168">
        <f>SUM(N175:N192)</f>
        <v>0</v>
      </c>
      <c r="O174" s="169" t="s">
        <v>94</v>
      </c>
      <c r="P174" s="169" t="s">
        <v>94</v>
      </c>
    </row>
    <row r="175" spans="1:16" ht="15">
      <c r="A175" s="176" t="s">
        <v>401</v>
      </c>
      <c r="B175" s="65">
        <v>26415</v>
      </c>
      <c r="C175" s="63">
        <v>244</v>
      </c>
      <c r="D175" s="63">
        <v>225</v>
      </c>
      <c r="E175" s="212" t="s">
        <v>395</v>
      </c>
      <c r="F175" s="174">
        <v>52099981.66</v>
      </c>
      <c r="G175" s="174">
        <v>1</v>
      </c>
      <c r="H175" s="212"/>
      <c r="I175" s="220">
        <f t="shared" si="6"/>
        <v>52099981.66</v>
      </c>
      <c r="J175" s="128">
        <v>51999981.66</v>
      </c>
      <c r="K175" s="128"/>
      <c r="L175" s="128"/>
      <c r="M175" s="128">
        <v>100000</v>
      </c>
      <c r="N175" s="128"/>
      <c r="O175" s="60"/>
      <c r="P175" s="60"/>
    </row>
    <row r="176" spans="1:16" ht="15">
      <c r="A176" s="176" t="s">
        <v>402</v>
      </c>
      <c r="B176" s="65">
        <v>26415</v>
      </c>
      <c r="C176" s="63">
        <v>244</v>
      </c>
      <c r="D176" s="63">
        <v>225</v>
      </c>
      <c r="E176" s="212" t="s">
        <v>374</v>
      </c>
      <c r="F176" s="174">
        <v>753516</v>
      </c>
      <c r="G176" s="174">
        <v>2</v>
      </c>
      <c r="H176" s="212"/>
      <c r="I176" s="220">
        <f t="shared" si="6"/>
        <v>2010550</v>
      </c>
      <c r="J176" s="128">
        <v>1510550</v>
      </c>
      <c r="K176" s="128"/>
      <c r="L176" s="128"/>
      <c r="M176" s="128">
        <v>500000</v>
      </c>
      <c r="N176" s="128"/>
      <c r="O176" s="60"/>
      <c r="P176" s="60"/>
    </row>
    <row r="177" spans="1:16" ht="15">
      <c r="A177" s="176" t="s">
        <v>403</v>
      </c>
      <c r="B177" s="65">
        <v>26415</v>
      </c>
      <c r="C177" s="63">
        <v>244</v>
      </c>
      <c r="D177" s="63">
        <v>225</v>
      </c>
      <c r="E177" s="212" t="s">
        <v>374</v>
      </c>
      <c r="F177" s="174">
        <v>1005275</v>
      </c>
      <c r="G177" s="174">
        <v>1</v>
      </c>
      <c r="H177" s="212"/>
      <c r="I177" s="220">
        <f t="shared" si="6"/>
        <v>2555136.68</v>
      </c>
      <c r="J177" s="128">
        <v>2555136.68</v>
      </c>
      <c r="K177" s="128"/>
      <c r="L177" s="128"/>
      <c r="M177" s="128"/>
      <c r="N177" s="128"/>
      <c r="O177" s="60"/>
      <c r="P177" s="60"/>
    </row>
    <row r="178" spans="1:16" ht="15">
      <c r="A178" s="176" t="s">
        <v>404</v>
      </c>
      <c r="B178" s="65">
        <v>26415</v>
      </c>
      <c r="C178" s="63">
        <v>244</v>
      </c>
      <c r="D178" s="63">
        <v>225</v>
      </c>
      <c r="E178" s="212" t="s">
        <v>374</v>
      </c>
      <c r="F178" s="174">
        <v>980000</v>
      </c>
      <c r="G178" s="174">
        <v>1</v>
      </c>
      <c r="H178" s="212"/>
      <c r="I178" s="220">
        <f t="shared" si="6"/>
        <v>998000</v>
      </c>
      <c r="J178" s="128">
        <v>998000</v>
      </c>
      <c r="K178" s="128"/>
      <c r="L178" s="128"/>
      <c r="M178" s="128"/>
      <c r="N178" s="128"/>
      <c r="O178" s="60"/>
      <c r="P178" s="60"/>
    </row>
    <row r="179" spans="1:16" ht="15">
      <c r="A179" s="176" t="s">
        <v>405</v>
      </c>
      <c r="B179" s="65">
        <v>26415</v>
      </c>
      <c r="C179" s="63">
        <v>244</v>
      </c>
      <c r="D179" s="63">
        <v>225</v>
      </c>
      <c r="E179" s="212" t="s">
        <v>374</v>
      </c>
      <c r="F179" s="174">
        <v>9599999</v>
      </c>
      <c r="G179" s="174">
        <v>1</v>
      </c>
      <c r="H179" s="212"/>
      <c r="I179" s="220">
        <f t="shared" si="6"/>
        <v>9599000</v>
      </c>
      <c r="J179" s="128">
        <v>9599000</v>
      </c>
      <c r="K179" s="128"/>
      <c r="L179" s="128"/>
      <c r="M179" s="128"/>
      <c r="N179" s="128"/>
      <c r="O179" s="60"/>
      <c r="P179" s="60"/>
    </row>
    <row r="180" spans="1:16" ht="15">
      <c r="A180" s="176" t="s">
        <v>406</v>
      </c>
      <c r="B180" s="65">
        <v>26415</v>
      </c>
      <c r="C180" s="63">
        <v>244</v>
      </c>
      <c r="D180" s="63">
        <v>225</v>
      </c>
      <c r="E180" s="212" t="s">
        <v>374</v>
      </c>
      <c r="F180" s="174">
        <v>1300000</v>
      </c>
      <c r="G180" s="174">
        <v>1</v>
      </c>
      <c r="H180" s="212"/>
      <c r="I180" s="220">
        <f t="shared" si="6"/>
        <v>1300000</v>
      </c>
      <c r="J180" s="128">
        <v>1300000</v>
      </c>
      <c r="K180" s="128"/>
      <c r="L180" s="128"/>
      <c r="M180" s="128"/>
      <c r="N180" s="128"/>
      <c r="O180" s="60"/>
      <c r="P180" s="60"/>
    </row>
    <row r="181" spans="1:16" ht="15">
      <c r="A181" s="176" t="s">
        <v>407</v>
      </c>
      <c r="B181" s="65">
        <v>26415</v>
      </c>
      <c r="C181" s="63">
        <v>244</v>
      </c>
      <c r="D181" s="63">
        <v>225</v>
      </c>
      <c r="E181" s="212" t="s">
        <v>374</v>
      </c>
      <c r="F181" s="174">
        <v>300000</v>
      </c>
      <c r="G181" s="174">
        <v>1</v>
      </c>
      <c r="H181" s="212"/>
      <c r="I181" s="220">
        <f t="shared" si="6"/>
        <v>300000</v>
      </c>
      <c r="J181" s="128"/>
      <c r="K181" s="128"/>
      <c r="L181" s="128"/>
      <c r="M181" s="128">
        <v>300000</v>
      </c>
      <c r="N181" s="128"/>
      <c r="O181" s="60"/>
      <c r="P181" s="60"/>
    </row>
    <row r="182" spans="1:16" ht="15">
      <c r="A182" s="176" t="s">
        <v>408</v>
      </c>
      <c r="B182" s="65">
        <v>26415</v>
      </c>
      <c r="C182" s="63">
        <v>244</v>
      </c>
      <c r="D182" s="63">
        <v>225</v>
      </c>
      <c r="E182" s="212" t="s">
        <v>374</v>
      </c>
      <c r="F182" s="174">
        <v>600000</v>
      </c>
      <c r="G182" s="174">
        <v>1</v>
      </c>
      <c r="H182" s="212"/>
      <c r="I182" s="220">
        <f t="shared" si="6"/>
        <v>600000</v>
      </c>
      <c r="J182" s="128"/>
      <c r="K182" s="128"/>
      <c r="L182" s="128"/>
      <c r="M182" s="128">
        <v>600000</v>
      </c>
      <c r="N182" s="128"/>
      <c r="O182" s="60"/>
      <c r="P182" s="60"/>
    </row>
    <row r="183" spans="1:16" ht="15">
      <c r="A183" s="176" t="s">
        <v>409</v>
      </c>
      <c r="B183" s="65">
        <v>26415</v>
      </c>
      <c r="C183" s="63">
        <v>244</v>
      </c>
      <c r="D183" s="63">
        <v>225</v>
      </c>
      <c r="E183" s="212" t="s">
        <v>374</v>
      </c>
      <c r="F183" s="174">
        <v>500000</v>
      </c>
      <c r="G183" s="174">
        <v>1</v>
      </c>
      <c r="H183" s="212"/>
      <c r="I183" s="220">
        <f t="shared" si="6"/>
        <v>500000</v>
      </c>
      <c r="J183" s="128"/>
      <c r="K183" s="128"/>
      <c r="L183" s="128"/>
      <c r="M183" s="128">
        <v>500000</v>
      </c>
      <c r="N183" s="128"/>
      <c r="O183" s="60"/>
      <c r="P183" s="60"/>
    </row>
    <row r="184" spans="1:16" ht="15">
      <c r="A184" s="176" t="s">
        <v>410</v>
      </c>
      <c r="B184" s="65">
        <v>26415</v>
      </c>
      <c r="C184" s="63">
        <v>244</v>
      </c>
      <c r="D184" s="63">
        <v>225</v>
      </c>
      <c r="E184" s="212" t="s">
        <v>374</v>
      </c>
      <c r="F184" s="174">
        <v>150000</v>
      </c>
      <c r="G184" s="174">
        <v>1</v>
      </c>
      <c r="H184" s="212"/>
      <c r="I184" s="220">
        <f t="shared" si="6"/>
        <v>150000</v>
      </c>
      <c r="J184" s="128"/>
      <c r="K184" s="128"/>
      <c r="L184" s="128"/>
      <c r="M184" s="128">
        <v>150000</v>
      </c>
      <c r="N184" s="128"/>
      <c r="O184" s="60"/>
      <c r="P184" s="60"/>
    </row>
    <row r="185" spans="1:16" ht="15">
      <c r="A185" s="176" t="s">
        <v>411</v>
      </c>
      <c r="B185" s="65">
        <v>26415</v>
      </c>
      <c r="C185" s="63">
        <v>244</v>
      </c>
      <c r="D185" s="63">
        <v>225</v>
      </c>
      <c r="E185" s="212" t="s">
        <v>374</v>
      </c>
      <c r="F185" s="174">
        <v>1000000</v>
      </c>
      <c r="G185" s="174">
        <v>1</v>
      </c>
      <c r="H185" s="212"/>
      <c r="I185" s="220">
        <f t="shared" si="6"/>
        <v>1000000</v>
      </c>
      <c r="J185" s="128"/>
      <c r="K185" s="128"/>
      <c r="L185" s="128"/>
      <c r="M185" s="128">
        <v>1000000</v>
      </c>
      <c r="N185" s="128"/>
      <c r="O185" s="60"/>
      <c r="P185" s="60"/>
    </row>
    <row r="186" spans="1:16" ht="15">
      <c r="A186" s="176" t="s">
        <v>412</v>
      </c>
      <c r="B186" s="65">
        <v>26415</v>
      </c>
      <c r="C186" s="63">
        <v>244</v>
      </c>
      <c r="D186" s="63">
        <v>225</v>
      </c>
      <c r="E186" s="212" t="s">
        <v>374</v>
      </c>
      <c r="F186" s="174">
        <v>200000</v>
      </c>
      <c r="G186" s="174">
        <v>1</v>
      </c>
      <c r="H186" s="212"/>
      <c r="I186" s="220">
        <f t="shared" si="6"/>
        <v>200000</v>
      </c>
      <c r="J186" s="128"/>
      <c r="K186" s="128"/>
      <c r="L186" s="128"/>
      <c r="M186" s="128">
        <v>200000</v>
      </c>
      <c r="N186" s="128"/>
      <c r="O186" s="60"/>
      <c r="P186" s="60"/>
    </row>
    <row r="187" spans="1:16" ht="30">
      <c r="A187" s="176" t="s">
        <v>413</v>
      </c>
      <c r="B187" s="65">
        <v>26415</v>
      </c>
      <c r="C187" s="63">
        <v>244</v>
      </c>
      <c r="D187" s="63">
        <v>225</v>
      </c>
      <c r="E187" s="212" t="s">
        <v>374</v>
      </c>
      <c r="F187" s="174">
        <v>0</v>
      </c>
      <c r="G187" s="174">
        <v>1</v>
      </c>
      <c r="H187" s="212"/>
      <c r="I187" s="220">
        <f t="shared" si="6"/>
        <v>0</v>
      </c>
      <c r="J187" s="128"/>
      <c r="K187" s="128"/>
      <c r="L187" s="128"/>
      <c r="M187" s="128">
        <v>0</v>
      </c>
      <c r="N187" s="128"/>
      <c r="O187" s="60"/>
      <c r="P187" s="60"/>
    </row>
    <row r="188" spans="1:16" ht="15">
      <c r="A188" s="176" t="s">
        <v>414</v>
      </c>
      <c r="B188" s="65">
        <v>26415</v>
      </c>
      <c r="C188" s="63">
        <v>244</v>
      </c>
      <c r="D188" s="63">
        <v>225</v>
      </c>
      <c r="E188" s="212" t="s">
        <v>374</v>
      </c>
      <c r="F188" s="174">
        <v>0</v>
      </c>
      <c r="G188" s="174">
        <v>1</v>
      </c>
      <c r="H188" s="212"/>
      <c r="I188" s="220">
        <f t="shared" si="6"/>
        <v>0</v>
      </c>
      <c r="J188" s="128"/>
      <c r="K188" s="128"/>
      <c r="L188" s="128"/>
      <c r="M188" s="128">
        <v>0</v>
      </c>
      <c r="N188" s="128"/>
      <c r="O188" s="60"/>
      <c r="P188" s="60"/>
    </row>
    <row r="189" spans="1:16" ht="15">
      <c r="A189" s="176" t="s">
        <v>415</v>
      </c>
      <c r="B189" s="65">
        <v>26415</v>
      </c>
      <c r="C189" s="63">
        <v>244</v>
      </c>
      <c r="D189" s="63">
        <v>225</v>
      </c>
      <c r="E189" s="212" t="s">
        <v>374</v>
      </c>
      <c r="F189" s="174">
        <v>1572616.3</v>
      </c>
      <c r="G189" s="174">
        <v>1</v>
      </c>
      <c r="H189" s="212"/>
      <c r="I189" s="220">
        <f t="shared" si="6"/>
        <v>1572616.3</v>
      </c>
      <c r="J189" s="128">
        <v>1572616.3</v>
      </c>
      <c r="K189" s="128"/>
      <c r="L189" s="128"/>
      <c r="M189" s="128"/>
      <c r="N189" s="128"/>
      <c r="O189" s="60"/>
      <c r="P189" s="60"/>
    </row>
    <row r="190" spans="1:16" ht="15">
      <c r="A190" s="176" t="s">
        <v>416</v>
      </c>
      <c r="B190" s="65">
        <v>26415</v>
      </c>
      <c r="C190" s="63">
        <v>244</v>
      </c>
      <c r="D190" s="63">
        <v>225</v>
      </c>
      <c r="E190" s="212" t="s">
        <v>374</v>
      </c>
      <c r="F190" s="174">
        <v>61618.42</v>
      </c>
      <c r="G190" s="174">
        <v>1</v>
      </c>
      <c r="H190" s="212"/>
      <c r="I190" s="220">
        <f aca="true" t="shared" si="7" ref="I190:I213">SUM(J190:M190)+SUM(O190:P190)</f>
        <v>61618.42</v>
      </c>
      <c r="J190" s="128">
        <v>61618.42</v>
      </c>
      <c r="K190" s="128"/>
      <c r="L190" s="128"/>
      <c r="M190" s="128"/>
      <c r="N190" s="128"/>
      <c r="O190" s="60"/>
      <c r="P190" s="60"/>
    </row>
    <row r="191" spans="1:16" ht="15">
      <c r="A191" s="176" t="s">
        <v>417</v>
      </c>
      <c r="B191" s="65">
        <v>26415</v>
      </c>
      <c r="C191" s="63">
        <v>244</v>
      </c>
      <c r="D191" s="63">
        <v>225</v>
      </c>
      <c r="E191" s="212" t="s">
        <v>374</v>
      </c>
      <c r="F191" s="174">
        <v>801840</v>
      </c>
      <c r="G191" s="174">
        <v>1</v>
      </c>
      <c r="H191" s="212"/>
      <c r="I191" s="220">
        <f t="shared" si="7"/>
        <v>801840</v>
      </c>
      <c r="J191" s="128"/>
      <c r="K191" s="128">
        <v>801840</v>
      </c>
      <c r="L191" s="128"/>
      <c r="M191" s="128"/>
      <c r="N191" s="128"/>
      <c r="O191" s="60"/>
      <c r="P191" s="60"/>
    </row>
    <row r="192" spans="1:16" ht="15" hidden="1">
      <c r="A192" s="78"/>
      <c r="B192" s="65"/>
      <c r="C192" s="63"/>
      <c r="D192" s="63"/>
      <c r="E192" s="215"/>
      <c r="F192" s="215"/>
      <c r="G192" s="215"/>
      <c r="H192" s="214"/>
      <c r="I192" s="61">
        <f t="shared" si="7"/>
        <v>0</v>
      </c>
      <c r="J192" s="128"/>
      <c r="K192" s="128"/>
      <c r="L192" s="128"/>
      <c r="M192" s="128"/>
      <c r="N192" s="128"/>
      <c r="O192" s="60"/>
      <c r="P192" s="60"/>
    </row>
    <row r="193" spans="1:16" ht="15">
      <c r="A193" s="178" t="s">
        <v>125</v>
      </c>
      <c r="B193" s="171">
        <v>26416</v>
      </c>
      <c r="C193" s="170">
        <v>244</v>
      </c>
      <c r="D193" s="170">
        <v>226</v>
      </c>
      <c r="E193" s="222"/>
      <c r="F193" s="222"/>
      <c r="G193" s="222"/>
      <c r="H193" s="221"/>
      <c r="I193" s="182">
        <f t="shared" si="7"/>
        <v>67233777.78999999</v>
      </c>
      <c r="J193" s="168">
        <f>SUM(J194:J210)</f>
        <v>48859049</v>
      </c>
      <c r="K193" s="168">
        <f>SUM(K194:K210)</f>
        <v>15624728.79</v>
      </c>
      <c r="L193" s="169" t="s">
        <v>94</v>
      </c>
      <c r="M193" s="168">
        <f>SUM(M194:M210)</f>
        <v>2750000</v>
      </c>
      <c r="N193" s="168">
        <f>SUM(N194:N210)</f>
        <v>0</v>
      </c>
      <c r="O193" s="168">
        <f>SUM(O194:O210)</f>
        <v>0</v>
      </c>
      <c r="P193" s="168">
        <f>SUM(P194:P210)</f>
        <v>0</v>
      </c>
    </row>
    <row r="194" spans="1:16" ht="15">
      <c r="A194" s="176" t="s">
        <v>384</v>
      </c>
      <c r="B194" s="65">
        <v>26416</v>
      </c>
      <c r="C194" s="63">
        <v>244</v>
      </c>
      <c r="D194" s="63">
        <v>226</v>
      </c>
      <c r="E194" s="212" t="s">
        <v>374</v>
      </c>
      <c r="F194" s="174">
        <v>48859049</v>
      </c>
      <c r="G194" s="174">
        <v>1</v>
      </c>
      <c r="H194" s="212"/>
      <c r="I194" s="220">
        <f t="shared" si="7"/>
        <v>48859049</v>
      </c>
      <c r="J194" s="128">
        <v>48859049</v>
      </c>
      <c r="K194" s="128"/>
      <c r="L194" s="128"/>
      <c r="M194" s="128"/>
      <c r="N194" s="128"/>
      <c r="O194" s="128"/>
      <c r="P194" s="128"/>
    </row>
    <row r="195" spans="1:16" ht="30">
      <c r="A195" s="176" t="s">
        <v>385</v>
      </c>
      <c r="B195" s="65">
        <v>26416</v>
      </c>
      <c r="C195" s="63">
        <v>244</v>
      </c>
      <c r="D195" s="63">
        <v>226</v>
      </c>
      <c r="E195" s="212" t="s">
        <v>374</v>
      </c>
      <c r="F195" s="174">
        <v>0</v>
      </c>
      <c r="G195" s="174">
        <v>1</v>
      </c>
      <c r="H195" s="212"/>
      <c r="I195" s="220">
        <f t="shared" si="7"/>
        <v>0</v>
      </c>
      <c r="J195" s="128"/>
      <c r="K195" s="128"/>
      <c r="L195" s="128"/>
      <c r="M195" s="128">
        <v>0</v>
      </c>
      <c r="N195" s="128"/>
      <c r="O195" s="128"/>
      <c r="P195" s="128"/>
    </row>
    <row r="196" spans="1:16" ht="15">
      <c r="A196" s="176" t="s">
        <v>386</v>
      </c>
      <c r="B196" s="65">
        <v>26416</v>
      </c>
      <c r="C196" s="63">
        <v>244</v>
      </c>
      <c r="D196" s="63">
        <v>226</v>
      </c>
      <c r="E196" s="212" t="s">
        <v>374</v>
      </c>
      <c r="F196" s="174">
        <v>200000</v>
      </c>
      <c r="G196" s="174">
        <v>1</v>
      </c>
      <c r="H196" s="212"/>
      <c r="I196" s="220">
        <f t="shared" si="7"/>
        <v>200000</v>
      </c>
      <c r="J196" s="128"/>
      <c r="K196" s="128"/>
      <c r="L196" s="128"/>
      <c r="M196" s="128">
        <v>200000</v>
      </c>
      <c r="N196" s="128"/>
      <c r="O196" s="128"/>
      <c r="P196" s="128"/>
    </row>
    <row r="197" spans="1:16" ht="15">
      <c r="A197" s="176" t="s">
        <v>387</v>
      </c>
      <c r="B197" s="65">
        <v>26416</v>
      </c>
      <c r="C197" s="63">
        <v>244</v>
      </c>
      <c r="D197" s="63">
        <v>226</v>
      </c>
      <c r="E197" s="212" t="s">
        <v>374</v>
      </c>
      <c r="F197" s="174">
        <v>150000</v>
      </c>
      <c r="G197" s="174">
        <v>1</v>
      </c>
      <c r="H197" s="212"/>
      <c r="I197" s="220">
        <f t="shared" si="7"/>
        <v>150000</v>
      </c>
      <c r="J197" s="128"/>
      <c r="K197" s="128"/>
      <c r="L197" s="128"/>
      <c r="M197" s="128">
        <v>150000</v>
      </c>
      <c r="N197" s="128"/>
      <c r="O197" s="128"/>
      <c r="P197" s="128"/>
    </row>
    <row r="198" spans="1:16" ht="15">
      <c r="A198" s="176" t="s">
        <v>388</v>
      </c>
      <c r="B198" s="65">
        <v>26416</v>
      </c>
      <c r="C198" s="63">
        <v>244</v>
      </c>
      <c r="D198" s="63">
        <v>226</v>
      </c>
      <c r="E198" s="212" t="s">
        <v>374</v>
      </c>
      <c r="F198" s="174">
        <v>100000</v>
      </c>
      <c r="G198" s="174">
        <v>1</v>
      </c>
      <c r="H198" s="212"/>
      <c r="I198" s="220">
        <f t="shared" si="7"/>
        <v>100000</v>
      </c>
      <c r="J198" s="128"/>
      <c r="K198" s="128"/>
      <c r="L198" s="128"/>
      <c r="M198" s="128">
        <v>100000</v>
      </c>
      <c r="N198" s="128"/>
      <c r="O198" s="128"/>
      <c r="P198" s="128"/>
    </row>
    <row r="199" spans="1:16" ht="15">
      <c r="A199" s="176" t="s">
        <v>389</v>
      </c>
      <c r="B199" s="65">
        <v>26416</v>
      </c>
      <c r="C199" s="63">
        <v>244</v>
      </c>
      <c r="D199" s="63">
        <v>226</v>
      </c>
      <c r="E199" s="212" t="s">
        <v>374</v>
      </c>
      <c r="F199" s="174">
        <v>150000</v>
      </c>
      <c r="G199" s="174">
        <v>1</v>
      </c>
      <c r="H199" s="212"/>
      <c r="I199" s="220">
        <f t="shared" si="7"/>
        <v>150000</v>
      </c>
      <c r="J199" s="128"/>
      <c r="K199" s="128"/>
      <c r="L199" s="128"/>
      <c r="M199" s="128">
        <v>150000</v>
      </c>
      <c r="N199" s="128"/>
      <c r="O199" s="128"/>
      <c r="P199" s="128"/>
    </row>
    <row r="200" spans="1:16" ht="15">
      <c r="A200" s="176" t="s">
        <v>390</v>
      </c>
      <c r="B200" s="65">
        <v>26416</v>
      </c>
      <c r="C200" s="63">
        <v>244</v>
      </c>
      <c r="D200" s="63">
        <v>226</v>
      </c>
      <c r="E200" s="212" t="s">
        <v>374</v>
      </c>
      <c r="F200" s="174">
        <v>350000</v>
      </c>
      <c r="G200" s="174">
        <v>1</v>
      </c>
      <c r="H200" s="212"/>
      <c r="I200" s="220">
        <f t="shared" si="7"/>
        <v>350000</v>
      </c>
      <c r="J200" s="128"/>
      <c r="K200" s="128"/>
      <c r="L200" s="128"/>
      <c r="M200" s="128">
        <v>350000</v>
      </c>
      <c r="N200" s="128"/>
      <c r="O200" s="128"/>
      <c r="P200" s="128"/>
    </row>
    <row r="201" spans="1:16" ht="15">
      <c r="A201" s="176" t="s">
        <v>391</v>
      </c>
      <c r="B201" s="65">
        <v>26416</v>
      </c>
      <c r="C201" s="63">
        <v>244</v>
      </c>
      <c r="D201" s="63">
        <v>226</v>
      </c>
      <c r="E201" s="212" t="s">
        <v>374</v>
      </c>
      <c r="F201" s="174">
        <v>1500000</v>
      </c>
      <c r="G201" s="174">
        <v>1</v>
      </c>
      <c r="H201" s="212"/>
      <c r="I201" s="220">
        <f t="shared" si="7"/>
        <v>1200000</v>
      </c>
      <c r="J201" s="128"/>
      <c r="K201" s="128"/>
      <c r="L201" s="128"/>
      <c r="M201" s="128">
        <v>1200000</v>
      </c>
      <c r="N201" s="128"/>
      <c r="O201" s="128"/>
      <c r="P201" s="128"/>
    </row>
    <row r="202" spans="1:16" ht="15">
      <c r="A202" s="176" t="s">
        <v>392</v>
      </c>
      <c r="B202" s="65">
        <v>26416</v>
      </c>
      <c r="C202" s="63">
        <v>244</v>
      </c>
      <c r="D202" s="63">
        <v>226</v>
      </c>
      <c r="E202" s="212" t="s">
        <v>374</v>
      </c>
      <c r="F202" s="174">
        <v>600000</v>
      </c>
      <c r="G202" s="174">
        <v>1</v>
      </c>
      <c r="H202" s="212"/>
      <c r="I202" s="220">
        <f t="shared" si="7"/>
        <v>600000</v>
      </c>
      <c r="J202" s="128"/>
      <c r="K202" s="128"/>
      <c r="L202" s="128"/>
      <c r="M202" s="128">
        <v>600000</v>
      </c>
      <c r="N202" s="128"/>
      <c r="O202" s="128"/>
      <c r="P202" s="128"/>
    </row>
    <row r="203" spans="1:16" ht="15">
      <c r="A203" s="176" t="s">
        <v>393</v>
      </c>
      <c r="B203" s="65">
        <v>26416</v>
      </c>
      <c r="C203" s="63">
        <v>244</v>
      </c>
      <c r="D203" s="63">
        <v>226</v>
      </c>
      <c r="E203" s="212" t="s">
        <v>374</v>
      </c>
      <c r="F203" s="174">
        <v>0</v>
      </c>
      <c r="G203" s="174">
        <v>1</v>
      </c>
      <c r="H203" s="212"/>
      <c r="I203" s="220">
        <f t="shared" si="7"/>
        <v>0</v>
      </c>
      <c r="J203" s="128"/>
      <c r="K203" s="128"/>
      <c r="L203" s="128"/>
      <c r="M203" s="128">
        <v>0</v>
      </c>
      <c r="N203" s="128"/>
      <c r="O203" s="128"/>
      <c r="P203" s="128"/>
    </row>
    <row r="204" spans="1:16" ht="15">
      <c r="A204" s="176" t="s">
        <v>394</v>
      </c>
      <c r="B204" s="65">
        <v>26416</v>
      </c>
      <c r="C204" s="63">
        <v>244</v>
      </c>
      <c r="D204" s="63">
        <v>226</v>
      </c>
      <c r="E204" s="212" t="s">
        <v>374</v>
      </c>
      <c r="F204" s="174">
        <v>0</v>
      </c>
      <c r="G204" s="174">
        <v>1</v>
      </c>
      <c r="H204" s="212"/>
      <c r="I204" s="220">
        <f t="shared" si="7"/>
        <v>0</v>
      </c>
      <c r="J204" s="128"/>
      <c r="K204" s="128"/>
      <c r="L204" s="128"/>
      <c r="M204" s="128">
        <v>0</v>
      </c>
      <c r="N204" s="128"/>
      <c r="O204" s="128"/>
      <c r="P204" s="128"/>
    </row>
    <row r="205" spans="1:16" ht="45">
      <c r="A205" s="176" t="s">
        <v>396</v>
      </c>
      <c r="B205" s="65">
        <v>26416</v>
      </c>
      <c r="C205" s="63">
        <v>244</v>
      </c>
      <c r="D205" s="63">
        <v>226</v>
      </c>
      <c r="E205" s="212" t="s">
        <v>395</v>
      </c>
      <c r="F205" s="174">
        <v>3123545.04</v>
      </c>
      <c r="G205" s="174">
        <v>1</v>
      </c>
      <c r="H205" s="212"/>
      <c r="I205" s="220">
        <f t="shared" si="7"/>
        <v>3123545.04</v>
      </c>
      <c r="J205" s="128"/>
      <c r="K205" s="128">
        <v>3123545.04</v>
      </c>
      <c r="L205" s="128"/>
      <c r="M205" s="128"/>
      <c r="N205" s="128"/>
      <c r="O205" s="128"/>
      <c r="P205" s="128"/>
    </row>
    <row r="206" spans="1:16" ht="90">
      <c r="A206" s="176" t="s">
        <v>397</v>
      </c>
      <c r="B206" s="65">
        <v>26416</v>
      </c>
      <c r="C206" s="63">
        <v>244</v>
      </c>
      <c r="D206" s="63">
        <v>226</v>
      </c>
      <c r="E206" s="212" t="s">
        <v>374</v>
      </c>
      <c r="F206" s="174">
        <v>1528183.75</v>
      </c>
      <c r="G206" s="174">
        <v>1</v>
      </c>
      <c r="H206" s="212"/>
      <c r="I206" s="220">
        <f t="shared" si="7"/>
        <v>1528183.75</v>
      </c>
      <c r="J206" s="128"/>
      <c r="K206" s="128">
        <v>1528183.75</v>
      </c>
      <c r="L206" s="128"/>
      <c r="M206" s="128"/>
      <c r="N206" s="128"/>
      <c r="O206" s="128"/>
      <c r="P206" s="128"/>
    </row>
    <row r="207" spans="1:16" ht="45">
      <c r="A207" s="176" t="s">
        <v>398</v>
      </c>
      <c r="B207" s="65">
        <v>26416</v>
      </c>
      <c r="C207" s="63">
        <v>244</v>
      </c>
      <c r="D207" s="63">
        <v>226</v>
      </c>
      <c r="E207" s="212" t="s">
        <v>374</v>
      </c>
      <c r="F207" s="174">
        <v>5225000</v>
      </c>
      <c r="G207" s="174">
        <v>1</v>
      </c>
      <c r="H207" s="212"/>
      <c r="I207" s="220">
        <f t="shared" si="7"/>
        <v>5225000</v>
      </c>
      <c r="J207" s="128"/>
      <c r="K207" s="128">
        <v>5225000</v>
      </c>
      <c r="L207" s="128"/>
      <c r="M207" s="128"/>
      <c r="N207" s="128"/>
      <c r="O207" s="128"/>
      <c r="P207" s="128"/>
    </row>
    <row r="208" spans="1:16" ht="15">
      <c r="A208" s="176" t="s">
        <v>399</v>
      </c>
      <c r="B208" s="65">
        <v>26416</v>
      </c>
      <c r="C208" s="63">
        <v>244</v>
      </c>
      <c r="D208" s="63">
        <v>226</v>
      </c>
      <c r="E208" s="212" t="s">
        <v>374</v>
      </c>
      <c r="F208" s="174">
        <v>900000</v>
      </c>
      <c r="G208" s="174">
        <v>2</v>
      </c>
      <c r="H208" s="212"/>
      <c r="I208" s="220">
        <f t="shared" si="7"/>
        <v>900000</v>
      </c>
      <c r="J208" s="128"/>
      <c r="K208" s="128">
        <v>900000</v>
      </c>
      <c r="L208" s="128"/>
      <c r="M208" s="128"/>
      <c r="N208" s="128"/>
      <c r="O208" s="128"/>
      <c r="P208" s="128"/>
    </row>
    <row r="209" spans="1:16" ht="45">
      <c r="A209" s="176" t="s">
        <v>400</v>
      </c>
      <c r="B209" s="65">
        <v>26416</v>
      </c>
      <c r="C209" s="63">
        <v>244</v>
      </c>
      <c r="D209" s="63">
        <v>226</v>
      </c>
      <c r="E209" s="212" t="s">
        <v>374</v>
      </c>
      <c r="F209" s="174">
        <v>4848000</v>
      </c>
      <c r="G209" s="174">
        <v>1</v>
      </c>
      <c r="H209" s="212"/>
      <c r="I209" s="220">
        <f t="shared" si="7"/>
        <v>4848000</v>
      </c>
      <c r="J209" s="128"/>
      <c r="K209" s="128">
        <v>4848000</v>
      </c>
      <c r="L209" s="128"/>
      <c r="M209" s="128"/>
      <c r="N209" s="128"/>
      <c r="O209" s="128"/>
      <c r="P209" s="128"/>
    </row>
    <row r="210" spans="1:16" ht="15" hidden="1">
      <c r="A210" s="78"/>
      <c r="B210" s="65"/>
      <c r="C210" s="63"/>
      <c r="D210" s="63"/>
      <c r="E210" s="215"/>
      <c r="F210" s="215"/>
      <c r="G210" s="215"/>
      <c r="H210" s="214"/>
      <c r="I210" s="61">
        <f t="shared" si="7"/>
        <v>0</v>
      </c>
      <c r="J210" s="128"/>
      <c r="K210" s="128"/>
      <c r="L210" s="128"/>
      <c r="M210" s="128"/>
      <c r="N210" s="128"/>
      <c r="O210" s="128"/>
      <c r="P210" s="128"/>
    </row>
    <row r="211" spans="1:16" ht="15">
      <c r="A211" s="78" t="s">
        <v>124</v>
      </c>
      <c r="B211" s="65">
        <v>26417</v>
      </c>
      <c r="C211" s="63">
        <v>244</v>
      </c>
      <c r="D211" s="63">
        <v>227</v>
      </c>
      <c r="E211" s="215"/>
      <c r="F211" s="215"/>
      <c r="G211" s="215"/>
      <c r="H211" s="214"/>
      <c r="I211" s="61">
        <f t="shared" si="7"/>
        <v>100000</v>
      </c>
      <c r="J211" s="128"/>
      <c r="K211" s="128"/>
      <c r="L211" s="60" t="s">
        <v>94</v>
      </c>
      <c r="M211" s="128">
        <v>100000</v>
      </c>
      <c r="N211" s="60" t="s">
        <v>94</v>
      </c>
      <c r="O211" s="60" t="s">
        <v>94</v>
      </c>
      <c r="P211" s="128"/>
    </row>
    <row r="212" spans="1:16" ht="30">
      <c r="A212" s="178" t="s">
        <v>104</v>
      </c>
      <c r="B212" s="171">
        <v>26418</v>
      </c>
      <c r="C212" s="170">
        <v>244</v>
      </c>
      <c r="D212" s="170">
        <v>228</v>
      </c>
      <c r="E212" s="222"/>
      <c r="F212" s="222"/>
      <c r="G212" s="222"/>
      <c r="H212" s="221"/>
      <c r="I212" s="182">
        <f t="shared" si="7"/>
        <v>610200.11</v>
      </c>
      <c r="J212" s="168">
        <f>SUM(J213:J214)</f>
        <v>0</v>
      </c>
      <c r="K212" s="168">
        <f>SUM(K213:K214)</f>
        <v>610200.11</v>
      </c>
      <c r="L212" s="169" t="s">
        <v>94</v>
      </c>
      <c r="M212" s="168">
        <f>SUM(M213:M214)</f>
        <v>0</v>
      </c>
      <c r="N212" s="169" t="s">
        <v>94</v>
      </c>
      <c r="O212" s="169" t="s">
        <v>94</v>
      </c>
      <c r="P212" s="169" t="s">
        <v>94</v>
      </c>
    </row>
    <row r="213" spans="1:16" ht="60">
      <c r="A213" s="179" t="s">
        <v>382</v>
      </c>
      <c r="B213" s="65">
        <v>26418</v>
      </c>
      <c r="C213" s="63">
        <v>244</v>
      </c>
      <c r="D213" s="63">
        <v>228</v>
      </c>
      <c r="E213" s="213" t="s">
        <v>374</v>
      </c>
      <c r="F213" s="213" t="s">
        <v>383</v>
      </c>
      <c r="G213" s="213">
        <v>1</v>
      </c>
      <c r="H213" s="212"/>
      <c r="I213" s="220">
        <f t="shared" si="7"/>
        <v>610200.11</v>
      </c>
      <c r="J213" s="128"/>
      <c r="K213" s="128">
        <v>610200.11</v>
      </c>
      <c r="L213" s="60"/>
      <c r="M213" s="128"/>
      <c r="N213" s="60"/>
      <c r="O213" s="60"/>
      <c r="P213" s="60"/>
    </row>
    <row r="214" spans="1:16" ht="15" hidden="1">
      <c r="A214" s="78"/>
      <c r="B214" s="65"/>
      <c r="C214" s="63"/>
      <c r="D214" s="63"/>
      <c r="E214" s="215"/>
      <c r="F214" s="215"/>
      <c r="G214" s="215"/>
      <c r="H214" s="214"/>
      <c r="I214" s="61"/>
      <c r="J214" s="128"/>
      <c r="K214" s="128"/>
      <c r="L214" s="60"/>
      <c r="M214" s="128"/>
      <c r="N214" s="60"/>
      <c r="O214" s="60"/>
      <c r="P214" s="60"/>
    </row>
    <row r="215" spans="1:16" ht="45">
      <c r="A215" s="78" t="s">
        <v>123</v>
      </c>
      <c r="B215" s="65">
        <v>26419</v>
      </c>
      <c r="C215" s="63">
        <v>244</v>
      </c>
      <c r="D215" s="63">
        <v>229</v>
      </c>
      <c r="E215" s="215"/>
      <c r="F215" s="215"/>
      <c r="G215" s="215"/>
      <c r="H215" s="214"/>
      <c r="I215" s="61">
        <f>SUM(J215:M215)+SUM(O215:P215)</f>
        <v>0</v>
      </c>
      <c r="J215" s="128"/>
      <c r="K215" s="60" t="s">
        <v>94</v>
      </c>
      <c r="L215" s="60" t="s">
        <v>94</v>
      </c>
      <c r="M215" s="128"/>
      <c r="N215" s="60" t="s">
        <v>94</v>
      </c>
      <c r="O215" s="60" t="s">
        <v>94</v>
      </c>
      <c r="P215" s="60" t="s">
        <v>94</v>
      </c>
    </row>
    <row r="216" spans="1:16" ht="30">
      <c r="A216" s="178" t="s">
        <v>122</v>
      </c>
      <c r="B216" s="171">
        <v>26420</v>
      </c>
      <c r="C216" s="170">
        <v>244</v>
      </c>
      <c r="D216" s="170">
        <v>267</v>
      </c>
      <c r="E216" s="222"/>
      <c r="F216" s="222"/>
      <c r="G216" s="222"/>
      <c r="H216" s="221"/>
      <c r="I216" s="182">
        <f>SUM(J216:M216)+SUM(O216:P216)</f>
        <v>0</v>
      </c>
      <c r="J216" s="168">
        <f>SUM(J217:J218)</f>
        <v>0</v>
      </c>
      <c r="K216" s="169" t="s">
        <v>94</v>
      </c>
      <c r="L216" s="169" t="s">
        <v>94</v>
      </c>
      <c r="M216" s="168">
        <f>SUM(M217:M218)</f>
        <v>0</v>
      </c>
      <c r="N216" s="169" t="s">
        <v>94</v>
      </c>
      <c r="O216" s="169" t="s">
        <v>94</v>
      </c>
      <c r="P216" s="169" t="s">
        <v>94</v>
      </c>
    </row>
    <row r="217" spans="1:16" ht="15">
      <c r="A217" s="199"/>
      <c r="B217" s="239">
        <v>26420</v>
      </c>
      <c r="C217" s="193">
        <v>244</v>
      </c>
      <c r="D217" s="193">
        <v>267</v>
      </c>
      <c r="E217" s="244"/>
      <c r="F217" s="244"/>
      <c r="G217" s="244"/>
      <c r="H217" s="240"/>
      <c r="I217" s="242">
        <f>SUM(J217:M217)+SUM(O217:P217)</f>
        <v>0</v>
      </c>
      <c r="J217" s="196"/>
      <c r="K217" s="196"/>
      <c r="L217" s="195"/>
      <c r="M217" s="196"/>
      <c r="N217" s="195"/>
      <c r="O217" s="195"/>
      <c r="P217" s="195"/>
    </row>
    <row r="218" spans="1:16" ht="15" hidden="1">
      <c r="A218" s="78"/>
      <c r="B218" s="65"/>
      <c r="C218" s="63"/>
      <c r="D218" s="63"/>
      <c r="E218" s="215"/>
      <c r="F218" s="215"/>
      <c r="G218" s="215"/>
      <c r="H218" s="214"/>
      <c r="I218" s="61"/>
      <c r="J218" s="128"/>
      <c r="K218" s="128"/>
      <c r="L218" s="60"/>
      <c r="M218" s="128"/>
      <c r="N218" s="60"/>
      <c r="O218" s="60"/>
      <c r="P218" s="60"/>
    </row>
    <row r="219" spans="1:16" ht="15">
      <c r="A219" s="178" t="s">
        <v>103</v>
      </c>
      <c r="B219" s="171">
        <v>2642</v>
      </c>
      <c r="C219" s="170">
        <v>244</v>
      </c>
      <c r="D219" s="170">
        <v>310</v>
      </c>
      <c r="E219" s="222"/>
      <c r="F219" s="222"/>
      <c r="G219" s="222"/>
      <c r="H219" s="221"/>
      <c r="I219" s="182">
        <f aca="true" t="shared" si="8" ref="I219:I260">SUM(J219:M219)+SUM(O219:P219)</f>
        <v>3257005.6</v>
      </c>
      <c r="J219" s="168">
        <f>SUM(J220:J226)</f>
        <v>0</v>
      </c>
      <c r="K219" s="168">
        <f>SUM(K220:K226)</f>
        <v>2757005.6</v>
      </c>
      <c r="L219" s="169" t="s">
        <v>94</v>
      </c>
      <c r="M219" s="168">
        <f>SUM(M220:M226)</f>
        <v>500000</v>
      </c>
      <c r="N219" s="168">
        <f>SUM(N220:N226)</f>
        <v>0</v>
      </c>
      <c r="O219" s="169" t="s">
        <v>94</v>
      </c>
      <c r="P219" s="169">
        <f>SUM(P220:P226)</f>
        <v>0</v>
      </c>
    </row>
    <row r="220" spans="1:16" ht="15">
      <c r="A220" s="176"/>
      <c r="B220" s="65">
        <v>2642</v>
      </c>
      <c r="C220" s="63">
        <v>244</v>
      </c>
      <c r="D220" s="63">
        <v>310</v>
      </c>
      <c r="E220" s="212" t="s">
        <v>374</v>
      </c>
      <c r="F220" s="174">
        <v>50000</v>
      </c>
      <c r="G220" s="174">
        <v>10</v>
      </c>
      <c r="H220" s="212"/>
      <c r="I220" s="220">
        <f t="shared" si="8"/>
        <v>500000</v>
      </c>
      <c r="J220" s="128"/>
      <c r="K220" s="128"/>
      <c r="L220" s="128"/>
      <c r="M220" s="128">
        <v>500000</v>
      </c>
      <c r="N220" s="128"/>
      <c r="O220" s="60"/>
      <c r="P220" s="130"/>
    </row>
    <row r="221" spans="1:16" ht="15">
      <c r="A221" s="176" t="s">
        <v>377</v>
      </c>
      <c r="B221" s="65">
        <v>2642</v>
      </c>
      <c r="C221" s="63">
        <v>244</v>
      </c>
      <c r="D221" s="63">
        <v>310</v>
      </c>
      <c r="E221" s="212" t="s">
        <v>376</v>
      </c>
      <c r="F221" s="174">
        <v>8241.75</v>
      </c>
      <c r="G221" s="174">
        <v>91</v>
      </c>
      <c r="H221" s="212"/>
      <c r="I221" s="220">
        <f t="shared" si="8"/>
        <v>750000</v>
      </c>
      <c r="J221" s="128"/>
      <c r="K221" s="128">
        <v>750000</v>
      </c>
      <c r="L221" s="128"/>
      <c r="M221" s="128"/>
      <c r="N221" s="128"/>
      <c r="O221" s="60"/>
      <c r="P221" s="130"/>
    </row>
    <row r="222" spans="1:16" ht="15">
      <c r="A222" s="176" t="s">
        <v>378</v>
      </c>
      <c r="B222" s="65">
        <v>2642</v>
      </c>
      <c r="C222" s="63">
        <v>244</v>
      </c>
      <c r="D222" s="63">
        <v>310</v>
      </c>
      <c r="E222" s="212" t="s">
        <v>376</v>
      </c>
      <c r="F222" s="174">
        <v>85571.42</v>
      </c>
      <c r="G222" s="174">
        <v>7</v>
      </c>
      <c r="H222" s="212"/>
      <c r="I222" s="220">
        <f t="shared" si="8"/>
        <v>599000</v>
      </c>
      <c r="J222" s="128"/>
      <c r="K222" s="128">
        <v>599000</v>
      </c>
      <c r="L222" s="128"/>
      <c r="M222" s="128"/>
      <c r="N222" s="128"/>
      <c r="O222" s="60"/>
      <c r="P222" s="130"/>
    </row>
    <row r="223" spans="1:16" ht="30">
      <c r="A223" s="176" t="s">
        <v>379</v>
      </c>
      <c r="B223" s="65">
        <v>2642</v>
      </c>
      <c r="C223" s="63">
        <v>244</v>
      </c>
      <c r="D223" s="63">
        <v>310</v>
      </c>
      <c r="E223" s="212" t="s">
        <v>376</v>
      </c>
      <c r="F223" s="174">
        <v>240000</v>
      </c>
      <c r="G223" s="174">
        <v>2</v>
      </c>
      <c r="H223" s="212"/>
      <c r="I223" s="220">
        <f t="shared" si="8"/>
        <v>480000</v>
      </c>
      <c r="J223" s="128"/>
      <c r="K223" s="128">
        <v>480000</v>
      </c>
      <c r="L223" s="128"/>
      <c r="M223" s="128"/>
      <c r="N223" s="128"/>
      <c r="O223" s="60"/>
      <c r="P223" s="130"/>
    </row>
    <row r="224" spans="1:16" ht="15">
      <c r="A224" s="176" t="s">
        <v>380</v>
      </c>
      <c r="B224" s="65">
        <v>2642</v>
      </c>
      <c r="C224" s="63">
        <v>244</v>
      </c>
      <c r="D224" s="63">
        <v>310</v>
      </c>
      <c r="E224" s="212" t="s">
        <v>376</v>
      </c>
      <c r="F224" s="174">
        <v>599990</v>
      </c>
      <c r="G224" s="174">
        <v>1</v>
      </c>
      <c r="H224" s="212"/>
      <c r="I224" s="220">
        <f t="shared" si="8"/>
        <v>599990</v>
      </c>
      <c r="J224" s="128"/>
      <c r="K224" s="128">
        <v>599990</v>
      </c>
      <c r="L224" s="128"/>
      <c r="M224" s="128"/>
      <c r="N224" s="128"/>
      <c r="O224" s="60"/>
      <c r="P224" s="130"/>
    </row>
    <row r="225" spans="1:16" ht="30">
      <c r="A225" s="176" t="s">
        <v>381</v>
      </c>
      <c r="B225" s="65">
        <v>2642</v>
      </c>
      <c r="C225" s="63">
        <v>244</v>
      </c>
      <c r="D225" s="63">
        <v>310</v>
      </c>
      <c r="E225" s="212" t="s">
        <v>376</v>
      </c>
      <c r="F225" s="174">
        <v>328017.58</v>
      </c>
      <c r="G225" s="174">
        <v>1</v>
      </c>
      <c r="H225" s="212"/>
      <c r="I225" s="220">
        <f t="shared" si="8"/>
        <v>328015.6</v>
      </c>
      <c r="J225" s="128"/>
      <c r="K225" s="128">
        <v>328015.6</v>
      </c>
      <c r="L225" s="128"/>
      <c r="M225" s="128"/>
      <c r="N225" s="128"/>
      <c r="O225" s="60"/>
      <c r="P225" s="130"/>
    </row>
    <row r="226" spans="1:16" ht="15" hidden="1">
      <c r="A226" s="78"/>
      <c r="B226" s="65"/>
      <c r="C226" s="63"/>
      <c r="D226" s="63"/>
      <c r="E226" s="215"/>
      <c r="F226" s="215"/>
      <c r="G226" s="215"/>
      <c r="H226" s="214"/>
      <c r="I226" s="61">
        <f t="shared" si="8"/>
        <v>0</v>
      </c>
      <c r="J226" s="128"/>
      <c r="K226" s="128"/>
      <c r="L226" s="128"/>
      <c r="M226" s="128"/>
      <c r="N226" s="128"/>
      <c r="O226" s="60"/>
      <c r="P226" s="60"/>
    </row>
    <row r="227" spans="1:16" ht="30">
      <c r="A227" s="178" t="s">
        <v>121</v>
      </c>
      <c r="B227" s="171">
        <v>2643</v>
      </c>
      <c r="C227" s="170">
        <v>244</v>
      </c>
      <c r="D227" s="170">
        <v>320</v>
      </c>
      <c r="E227" s="222"/>
      <c r="F227" s="222"/>
      <c r="G227" s="222"/>
      <c r="H227" s="221"/>
      <c r="I227" s="182">
        <f t="shared" si="8"/>
        <v>0</v>
      </c>
      <c r="J227" s="182">
        <f>SUM(J228:J229)</f>
        <v>0</v>
      </c>
      <c r="K227" s="182">
        <f>SUM(K228:K229)</f>
        <v>0</v>
      </c>
      <c r="L227" s="169" t="s">
        <v>94</v>
      </c>
      <c r="M227" s="182">
        <f>SUM(M228:M229)</f>
        <v>0</v>
      </c>
      <c r="N227" s="182">
        <f>SUM(N228:N229)</f>
        <v>0</v>
      </c>
      <c r="O227" s="169" t="s">
        <v>94</v>
      </c>
      <c r="P227" s="169" t="s">
        <v>94</v>
      </c>
    </row>
    <row r="228" spans="1:16" ht="15">
      <c r="A228" s="199"/>
      <c r="B228" s="239">
        <v>2643</v>
      </c>
      <c r="C228" s="193">
        <v>244</v>
      </c>
      <c r="D228" s="193">
        <v>320</v>
      </c>
      <c r="E228" s="244"/>
      <c r="F228" s="244"/>
      <c r="G228" s="244"/>
      <c r="H228" s="240"/>
      <c r="I228" s="201">
        <f t="shared" si="8"/>
        <v>0</v>
      </c>
      <c r="J228" s="196"/>
      <c r="K228" s="196"/>
      <c r="L228" s="195" t="s">
        <v>94</v>
      </c>
      <c r="M228" s="196"/>
      <c r="N228" s="196"/>
      <c r="O228" s="195" t="s">
        <v>94</v>
      </c>
      <c r="P228" s="195" t="s">
        <v>94</v>
      </c>
    </row>
    <row r="229" spans="1:16" ht="15" hidden="1">
      <c r="A229" s="179"/>
      <c r="B229" s="65"/>
      <c r="C229" s="63"/>
      <c r="D229" s="63"/>
      <c r="E229" s="213"/>
      <c r="F229" s="213"/>
      <c r="G229" s="213"/>
      <c r="H229" s="212"/>
      <c r="I229" s="61">
        <f t="shared" si="8"/>
        <v>0</v>
      </c>
      <c r="J229" s="128"/>
      <c r="K229" s="128"/>
      <c r="L229" s="128"/>
      <c r="M229" s="128"/>
      <c r="N229" s="128"/>
      <c r="O229" s="60"/>
      <c r="P229" s="60"/>
    </row>
    <row r="230" spans="1:16" ht="30">
      <c r="A230" s="78" t="s">
        <v>120</v>
      </c>
      <c r="B230" s="65">
        <v>2644</v>
      </c>
      <c r="C230" s="63">
        <v>244</v>
      </c>
      <c r="D230" s="63">
        <v>340</v>
      </c>
      <c r="E230" s="210"/>
      <c r="F230" s="210"/>
      <c r="G230" s="210"/>
      <c r="H230" s="209"/>
      <c r="I230" s="62">
        <f t="shared" si="8"/>
        <v>2375499.39</v>
      </c>
      <c r="J230" s="62">
        <f>0+J231+J234+J237+J240+J243+J246+J249+J252</f>
        <v>325499.39</v>
      </c>
      <c r="K230" s="62">
        <f>0+K234+K237+K240+K243+K246+K249+K252</f>
        <v>0</v>
      </c>
      <c r="L230" s="77" t="s">
        <v>94</v>
      </c>
      <c r="M230" s="62">
        <f>0+M231+M234+M237+M240+M243+M246+M249+M252</f>
        <v>2050000</v>
      </c>
      <c r="N230" s="62">
        <f>0+N231+N240+N243+N246+N249+N252</f>
        <v>0</v>
      </c>
      <c r="O230" s="77" t="s">
        <v>94</v>
      </c>
      <c r="P230" s="62">
        <f>0+P252</f>
        <v>0</v>
      </c>
    </row>
    <row r="231" spans="1:16" ht="14.25" customHeight="1">
      <c r="A231" s="223" t="s">
        <v>119</v>
      </c>
      <c r="B231" s="171">
        <v>26441</v>
      </c>
      <c r="C231" s="170">
        <v>244</v>
      </c>
      <c r="D231" s="170">
        <v>341</v>
      </c>
      <c r="E231" s="222"/>
      <c r="F231" s="222"/>
      <c r="G231" s="222"/>
      <c r="H231" s="221"/>
      <c r="I231" s="182">
        <f t="shared" si="8"/>
        <v>0</v>
      </c>
      <c r="J231" s="168">
        <f>SUM(J232:J233)</f>
        <v>0</v>
      </c>
      <c r="K231" s="169" t="s">
        <v>94</v>
      </c>
      <c r="L231" s="169" t="s">
        <v>94</v>
      </c>
      <c r="M231" s="168">
        <f>SUM(M232:M233)</f>
        <v>0</v>
      </c>
      <c r="N231" s="168">
        <f>SUM(N232:N233)</f>
        <v>0</v>
      </c>
      <c r="O231" s="169" t="s">
        <v>94</v>
      </c>
      <c r="P231" s="169" t="s">
        <v>94</v>
      </c>
    </row>
    <row r="232" spans="1:16" ht="14.25" customHeight="1">
      <c r="A232" s="243"/>
      <c r="B232" s="239">
        <v>26441</v>
      </c>
      <c r="C232" s="193">
        <v>244</v>
      </c>
      <c r="D232" s="193">
        <v>341</v>
      </c>
      <c r="E232" s="240"/>
      <c r="F232" s="241"/>
      <c r="G232" s="241"/>
      <c r="H232" s="240"/>
      <c r="I232" s="242">
        <f t="shared" si="8"/>
        <v>0</v>
      </c>
      <c r="J232" s="196"/>
      <c r="K232" s="195"/>
      <c r="L232" s="195"/>
      <c r="M232" s="196"/>
      <c r="N232" s="196"/>
      <c r="O232" s="195"/>
      <c r="P232" s="195"/>
    </row>
    <row r="233" spans="1:16" ht="15" customHeight="1" hidden="1">
      <c r="A233" s="231"/>
      <c r="B233" s="65"/>
      <c r="C233" s="63"/>
      <c r="D233" s="63"/>
      <c r="E233" s="213"/>
      <c r="F233" s="213"/>
      <c r="G233" s="213"/>
      <c r="H233" s="212"/>
      <c r="I233" s="61">
        <f t="shared" si="8"/>
        <v>0</v>
      </c>
      <c r="J233" s="128"/>
      <c r="K233" s="60"/>
      <c r="L233" s="60"/>
      <c r="M233" s="128"/>
      <c r="N233" s="128"/>
      <c r="O233" s="60"/>
      <c r="P233" s="60"/>
    </row>
    <row r="234" spans="1:16" ht="14.25" customHeight="1">
      <c r="A234" s="223" t="s">
        <v>118</v>
      </c>
      <c r="B234" s="171">
        <v>26442</v>
      </c>
      <c r="C234" s="170">
        <v>244</v>
      </c>
      <c r="D234" s="170">
        <v>342</v>
      </c>
      <c r="E234" s="222"/>
      <c r="F234" s="222"/>
      <c r="G234" s="222"/>
      <c r="H234" s="221"/>
      <c r="I234" s="182">
        <f t="shared" si="8"/>
        <v>150000</v>
      </c>
      <c r="J234" s="168">
        <f>SUM(J235:J236)</f>
        <v>0</v>
      </c>
      <c r="K234" s="168">
        <f>SUM(K235:K236)</f>
        <v>0</v>
      </c>
      <c r="L234" s="169" t="s">
        <v>94</v>
      </c>
      <c r="M234" s="168">
        <f>SUM(M235:M236)</f>
        <v>150000</v>
      </c>
      <c r="N234" s="169" t="s">
        <v>94</v>
      </c>
      <c r="O234" s="169" t="s">
        <v>94</v>
      </c>
      <c r="P234" s="169" t="s">
        <v>94</v>
      </c>
    </row>
    <row r="235" spans="1:16" ht="15">
      <c r="A235" s="230" t="s">
        <v>375</v>
      </c>
      <c r="B235" s="65">
        <v>26442</v>
      </c>
      <c r="C235" s="63">
        <v>244</v>
      </c>
      <c r="D235" s="63">
        <v>342</v>
      </c>
      <c r="E235" s="212" t="s">
        <v>374</v>
      </c>
      <c r="F235" s="174">
        <v>150000</v>
      </c>
      <c r="G235" s="174">
        <v>1</v>
      </c>
      <c r="H235" s="212"/>
      <c r="I235" s="220">
        <f t="shared" si="8"/>
        <v>150000</v>
      </c>
      <c r="J235" s="128"/>
      <c r="K235" s="128"/>
      <c r="L235" s="128"/>
      <c r="M235" s="128">
        <v>150000</v>
      </c>
      <c r="N235" s="60"/>
      <c r="O235" s="60"/>
      <c r="P235" s="60"/>
    </row>
    <row r="236" spans="1:16" ht="15" customHeight="1" hidden="1">
      <c r="A236" s="81"/>
      <c r="B236" s="65"/>
      <c r="C236" s="63"/>
      <c r="D236" s="63"/>
      <c r="E236" s="215"/>
      <c r="F236" s="215"/>
      <c r="G236" s="215"/>
      <c r="H236" s="214"/>
      <c r="I236" s="61">
        <f t="shared" si="8"/>
        <v>0</v>
      </c>
      <c r="J236" s="128"/>
      <c r="K236" s="128"/>
      <c r="L236" s="128"/>
      <c r="M236" s="128"/>
      <c r="N236" s="60"/>
      <c r="O236" s="60"/>
      <c r="P236" s="60"/>
    </row>
    <row r="237" spans="1:16" ht="14.25" customHeight="1">
      <c r="A237" s="223" t="s">
        <v>117</v>
      </c>
      <c r="B237" s="171">
        <v>26443</v>
      </c>
      <c r="C237" s="170">
        <v>244</v>
      </c>
      <c r="D237" s="170">
        <v>343</v>
      </c>
      <c r="E237" s="222"/>
      <c r="F237" s="222"/>
      <c r="G237" s="222"/>
      <c r="H237" s="221"/>
      <c r="I237" s="182">
        <f t="shared" si="8"/>
        <v>500000</v>
      </c>
      <c r="J237" s="168">
        <f>SUM(J238:J239)</f>
        <v>0</v>
      </c>
      <c r="K237" s="168">
        <f>SUM(K238:K239)</f>
        <v>0</v>
      </c>
      <c r="L237" s="169" t="s">
        <v>94</v>
      </c>
      <c r="M237" s="168">
        <f>SUM(M238:M239)</f>
        <v>500000</v>
      </c>
      <c r="N237" s="169" t="s">
        <v>94</v>
      </c>
      <c r="O237" s="169" t="s">
        <v>94</v>
      </c>
      <c r="P237" s="169" t="s">
        <v>94</v>
      </c>
    </row>
    <row r="238" spans="1:16" ht="30">
      <c r="A238" s="230" t="s">
        <v>117</v>
      </c>
      <c r="B238" s="65">
        <v>26443</v>
      </c>
      <c r="C238" s="63">
        <v>244</v>
      </c>
      <c r="D238" s="63">
        <v>343</v>
      </c>
      <c r="E238" s="212" t="s">
        <v>374</v>
      </c>
      <c r="F238" s="174">
        <v>500000</v>
      </c>
      <c r="G238" s="174">
        <v>1</v>
      </c>
      <c r="H238" s="212"/>
      <c r="I238" s="220">
        <f t="shared" si="8"/>
        <v>500000</v>
      </c>
      <c r="J238" s="128"/>
      <c r="K238" s="128"/>
      <c r="L238" s="128"/>
      <c r="M238" s="128">
        <v>500000</v>
      </c>
      <c r="N238" s="60"/>
      <c r="O238" s="60"/>
      <c r="P238" s="60"/>
    </row>
    <row r="239" spans="1:16" ht="15" customHeight="1" hidden="1">
      <c r="A239" s="81"/>
      <c r="B239" s="65"/>
      <c r="C239" s="63"/>
      <c r="D239" s="63"/>
      <c r="E239" s="215"/>
      <c r="F239" s="215"/>
      <c r="G239" s="215"/>
      <c r="H239" s="214"/>
      <c r="I239" s="61">
        <f t="shared" si="8"/>
        <v>0</v>
      </c>
      <c r="J239" s="128"/>
      <c r="K239" s="128"/>
      <c r="L239" s="128"/>
      <c r="M239" s="128"/>
      <c r="N239" s="60"/>
      <c r="O239" s="60"/>
      <c r="P239" s="60"/>
    </row>
    <row r="240" spans="1:16" ht="14.25" customHeight="1">
      <c r="A240" s="223" t="s">
        <v>116</v>
      </c>
      <c r="B240" s="171">
        <v>26444</v>
      </c>
      <c r="C240" s="170">
        <v>244</v>
      </c>
      <c r="D240" s="170">
        <v>344</v>
      </c>
      <c r="E240" s="222"/>
      <c r="F240" s="222"/>
      <c r="G240" s="222"/>
      <c r="H240" s="221"/>
      <c r="I240" s="182">
        <f t="shared" si="8"/>
        <v>250000</v>
      </c>
      <c r="J240" s="168">
        <f>SUM(J241:J242)</f>
        <v>0</v>
      </c>
      <c r="K240" s="168">
        <f>SUM(K241:K242)</f>
        <v>0</v>
      </c>
      <c r="L240" s="169" t="s">
        <v>94</v>
      </c>
      <c r="M240" s="168">
        <f>SUM(M241:M242)</f>
        <v>250000</v>
      </c>
      <c r="N240" s="168">
        <f>SUM(N241:N242)</f>
        <v>0</v>
      </c>
      <c r="O240" s="169" t="s">
        <v>94</v>
      </c>
      <c r="P240" s="169" t="s">
        <v>94</v>
      </c>
    </row>
    <row r="241" spans="1:16" ht="30">
      <c r="A241" s="230" t="s">
        <v>116</v>
      </c>
      <c r="B241" s="65">
        <v>26444</v>
      </c>
      <c r="C241" s="63">
        <v>244</v>
      </c>
      <c r="D241" s="63">
        <v>344</v>
      </c>
      <c r="E241" s="212" t="s">
        <v>374</v>
      </c>
      <c r="F241" s="174">
        <v>250000</v>
      </c>
      <c r="G241" s="174">
        <v>1</v>
      </c>
      <c r="H241" s="212"/>
      <c r="I241" s="220">
        <f t="shared" si="8"/>
        <v>250000</v>
      </c>
      <c r="J241" s="128"/>
      <c r="K241" s="128"/>
      <c r="L241" s="128"/>
      <c r="M241" s="128">
        <v>250000</v>
      </c>
      <c r="N241" s="128"/>
      <c r="O241" s="60"/>
      <c r="P241" s="60"/>
    </row>
    <row r="242" spans="1:16" ht="15" customHeight="1" hidden="1">
      <c r="A242" s="81"/>
      <c r="B242" s="65"/>
      <c r="C242" s="63"/>
      <c r="D242" s="63"/>
      <c r="E242" s="215"/>
      <c r="F242" s="215"/>
      <c r="G242" s="215"/>
      <c r="H242" s="214"/>
      <c r="I242" s="61">
        <f t="shared" si="8"/>
        <v>0</v>
      </c>
      <c r="J242" s="128"/>
      <c r="K242" s="128"/>
      <c r="L242" s="128"/>
      <c r="M242" s="128"/>
      <c r="N242" s="128"/>
      <c r="O242" s="60"/>
      <c r="P242" s="60"/>
    </row>
    <row r="243" spans="1:16" ht="14.25" customHeight="1">
      <c r="A243" s="223" t="s">
        <v>115</v>
      </c>
      <c r="B243" s="171">
        <v>26445</v>
      </c>
      <c r="C243" s="170">
        <v>244</v>
      </c>
      <c r="D243" s="170">
        <v>345</v>
      </c>
      <c r="E243" s="222"/>
      <c r="F243" s="222"/>
      <c r="G243" s="222"/>
      <c r="H243" s="221"/>
      <c r="I243" s="182">
        <f t="shared" si="8"/>
        <v>200000</v>
      </c>
      <c r="J243" s="168">
        <f>SUM(J244:J245)</f>
        <v>0</v>
      </c>
      <c r="K243" s="168">
        <f>SUM(K244:K245)</f>
        <v>0</v>
      </c>
      <c r="L243" s="169" t="s">
        <v>94</v>
      </c>
      <c r="M243" s="168">
        <f>SUM(M244:M245)</f>
        <v>200000</v>
      </c>
      <c r="N243" s="168">
        <f>SUM(N244:N245)</f>
        <v>0</v>
      </c>
      <c r="O243" s="169" t="s">
        <v>94</v>
      </c>
      <c r="P243" s="169" t="s">
        <v>94</v>
      </c>
    </row>
    <row r="244" spans="1:16" ht="30">
      <c r="A244" s="230" t="s">
        <v>115</v>
      </c>
      <c r="B244" s="65">
        <v>26445</v>
      </c>
      <c r="C244" s="63">
        <v>244</v>
      </c>
      <c r="D244" s="63">
        <v>345</v>
      </c>
      <c r="E244" s="212" t="s">
        <v>374</v>
      </c>
      <c r="F244" s="174">
        <v>500000</v>
      </c>
      <c r="G244" s="174">
        <v>1</v>
      </c>
      <c r="H244" s="212"/>
      <c r="I244" s="220">
        <f t="shared" si="8"/>
        <v>200000</v>
      </c>
      <c r="J244" s="128"/>
      <c r="K244" s="128"/>
      <c r="L244" s="128"/>
      <c r="M244" s="128">
        <v>200000</v>
      </c>
      <c r="N244" s="128"/>
      <c r="O244" s="60"/>
      <c r="P244" s="60"/>
    </row>
    <row r="245" spans="1:16" ht="15" customHeight="1" hidden="1">
      <c r="A245" s="81"/>
      <c r="B245" s="65"/>
      <c r="C245" s="63"/>
      <c r="D245" s="63"/>
      <c r="E245" s="215"/>
      <c r="F245" s="215"/>
      <c r="G245" s="215"/>
      <c r="H245" s="214"/>
      <c r="I245" s="61">
        <f t="shared" si="8"/>
        <v>0</v>
      </c>
      <c r="J245" s="128"/>
      <c r="K245" s="128"/>
      <c r="L245" s="128"/>
      <c r="M245" s="128"/>
      <c r="N245" s="128"/>
      <c r="O245" s="60"/>
      <c r="P245" s="60"/>
    </row>
    <row r="246" spans="1:16" ht="14.25" customHeight="1">
      <c r="A246" s="223" t="s">
        <v>114</v>
      </c>
      <c r="B246" s="171">
        <v>26446</v>
      </c>
      <c r="C246" s="170">
        <v>244</v>
      </c>
      <c r="D246" s="170">
        <v>346</v>
      </c>
      <c r="E246" s="222"/>
      <c r="F246" s="222"/>
      <c r="G246" s="222"/>
      <c r="H246" s="221"/>
      <c r="I246" s="182">
        <f t="shared" si="8"/>
        <v>1125499.3900000001</v>
      </c>
      <c r="J246" s="168">
        <f>SUM(J247:J248)</f>
        <v>325499.39</v>
      </c>
      <c r="K246" s="168">
        <f>SUM(K247:K248)</f>
        <v>0</v>
      </c>
      <c r="L246" s="169" t="s">
        <v>94</v>
      </c>
      <c r="M246" s="168">
        <f>SUM(M247:M248)</f>
        <v>800000</v>
      </c>
      <c r="N246" s="168">
        <f>SUM(N247:N248)</f>
        <v>0</v>
      </c>
      <c r="O246" s="169" t="s">
        <v>94</v>
      </c>
      <c r="P246" s="169" t="s">
        <v>94</v>
      </c>
    </row>
    <row r="247" spans="1:16" ht="30">
      <c r="A247" s="228" t="s">
        <v>114</v>
      </c>
      <c r="B247" s="65">
        <v>26446</v>
      </c>
      <c r="C247" s="63">
        <v>244</v>
      </c>
      <c r="D247" s="63">
        <v>346</v>
      </c>
      <c r="E247" s="212" t="s">
        <v>374</v>
      </c>
      <c r="F247" s="174">
        <v>75033</v>
      </c>
      <c r="G247" s="174">
        <v>15</v>
      </c>
      <c r="H247" s="212"/>
      <c r="I247" s="220">
        <f t="shared" si="8"/>
        <v>1125499.3900000001</v>
      </c>
      <c r="J247" s="128">
        <v>325499.39</v>
      </c>
      <c r="K247" s="128"/>
      <c r="L247" s="128"/>
      <c r="M247" s="128">
        <v>800000</v>
      </c>
      <c r="N247" s="128"/>
      <c r="O247" s="60"/>
      <c r="P247" s="60"/>
    </row>
    <row r="248" spans="1:16" ht="15" hidden="1">
      <c r="A248" s="229"/>
      <c r="B248" s="65"/>
      <c r="C248" s="63"/>
      <c r="D248" s="63"/>
      <c r="E248" s="215"/>
      <c r="F248" s="215"/>
      <c r="G248" s="215"/>
      <c r="H248" s="214"/>
      <c r="I248" s="61">
        <f t="shared" si="8"/>
        <v>0</v>
      </c>
      <c r="J248" s="128"/>
      <c r="K248" s="128"/>
      <c r="L248" s="128"/>
      <c r="M248" s="128"/>
      <c r="N248" s="128"/>
      <c r="O248" s="60"/>
      <c r="P248" s="60"/>
    </row>
    <row r="249" spans="1:16" ht="30">
      <c r="A249" s="223" t="s">
        <v>113</v>
      </c>
      <c r="B249" s="171">
        <v>26447</v>
      </c>
      <c r="C249" s="170">
        <v>244</v>
      </c>
      <c r="D249" s="170">
        <v>347</v>
      </c>
      <c r="E249" s="222"/>
      <c r="F249" s="222"/>
      <c r="G249" s="222"/>
      <c r="H249" s="221"/>
      <c r="I249" s="182">
        <f t="shared" si="8"/>
        <v>0</v>
      </c>
      <c r="J249" s="168">
        <f>SUM(J250:J251)</f>
        <v>0</v>
      </c>
      <c r="K249" s="168">
        <f>SUM(K250:K251)</f>
        <v>0</v>
      </c>
      <c r="L249" s="169" t="s">
        <v>94</v>
      </c>
      <c r="M249" s="168">
        <f>SUM(M250:M251)</f>
        <v>0</v>
      </c>
      <c r="N249" s="168">
        <f>SUM(N250:N251)</f>
        <v>0</v>
      </c>
      <c r="O249" s="169" t="s">
        <v>94</v>
      </c>
      <c r="P249" s="169" t="s">
        <v>94</v>
      </c>
    </row>
    <row r="250" spans="1:16" ht="15">
      <c r="A250" s="243"/>
      <c r="B250" s="239">
        <v>26447</v>
      </c>
      <c r="C250" s="193">
        <v>244</v>
      </c>
      <c r="D250" s="193">
        <v>347</v>
      </c>
      <c r="E250" s="240"/>
      <c r="F250" s="241"/>
      <c r="G250" s="241"/>
      <c r="H250" s="240"/>
      <c r="I250" s="242">
        <f t="shared" si="8"/>
        <v>0</v>
      </c>
      <c r="J250" s="196"/>
      <c r="K250" s="196"/>
      <c r="L250" s="196"/>
      <c r="M250" s="196"/>
      <c r="N250" s="196"/>
      <c r="O250" s="195"/>
      <c r="P250" s="195"/>
    </row>
    <row r="251" spans="1:16" ht="15" hidden="1">
      <c r="A251" s="81"/>
      <c r="B251" s="65"/>
      <c r="C251" s="63"/>
      <c r="D251" s="63"/>
      <c r="E251" s="215"/>
      <c r="F251" s="215"/>
      <c r="G251" s="215"/>
      <c r="H251" s="214"/>
      <c r="I251" s="61">
        <f t="shared" si="8"/>
        <v>0</v>
      </c>
      <c r="J251" s="128"/>
      <c r="K251" s="128"/>
      <c r="L251" s="128"/>
      <c r="M251" s="128"/>
      <c r="N251" s="128"/>
      <c r="O251" s="60"/>
      <c r="P251" s="60"/>
    </row>
    <row r="252" spans="1:16" ht="30">
      <c r="A252" s="223" t="s">
        <v>112</v>
      </c>
      <c r="B252" s="171">
        <v>26448</v>
      </c>
      <c r="C252" s="170">
        <v>244</v>
      </c>
      <c r="D252" s="170">
        <v>349</v>
      </c>
      <c r="E252" s="222"/>
      <c r="F252" s="222"/>
      <c r="G252" s="222"/>
      <c r="H252" s="221"/>
      <c r="I252" s="182">
        <f t="shared" si="8"/>
        <v>150000</v>
      </c>
      <c r="J252" s="168">
        <f>SUM(J253:J254)</f>
        <v>0</v>
      </c>
      <c r="K252" s="168">
        <f>SUM(K253:K254)</f>
        <v>0</v>
      </c>
      <c r="L252" s="169" t="s">
        <v>94</v>
      </c>
      <c r="M252" s="168">
        <f>SUM(M253:M254)</f>
        <v>150000</v>
      </c>
      <c r="N252" s="168">
        <f>SUM(N253:N254)</f>
        <v>0</v>
      </c>
      <c r="O252" s="169" t="s">
        <v>94</v>
      </c>
      <c r="P252" s="168">
        <f>SUM(P253:P254)</f>
        <v>0</v>
      </c>
    </row>
    <row r="253" spans="1:16" ht="15">
      <c r="A253" s="228" t="s">
        <v>373</v>
      </c>
      <c r="B253" s="65">
        <v>26448</v>
      </c>
      <c r="C253" s="63">
        <v>244</v>
      </c>
      <c r="D253" s="63">
        <v>349</v>
      </c>
      <c r="E253" s="212" t="s">
        <v>374</v>
      </c>
      <c r="F253" s="174">
        <v>150000</v>
      </c>
      <c r="G253" s="174">
        <v>1</v>
      </c>
      <c r="H253" s="212"/>
      <c r="I253" s="220">
        <f t="shared" si="8"/>
        <v>150000</v>
      </c>
      <c r="J253" s="128"/>
      <c r="K253" s="128"/>
      <c r="L253" s="128"/>
      <c r="M253" s="128">
        <v>150000</v>
      </c>
      <c r="N253" s="128"/>
      <c r="O253" s="60"/>
      <c r="P253" s="128"/>
    </row>
    <row r="254" spans="1:16" ht="15" hidden="1">
      <c r="A254" s="81"/>
      <c r="B254" s="65"/>
      <c r="C254" s="63"/>
      <c r="D254" s="63"/>
      <c r="E254" s="215"/>
      <c r="F254" s="215"/>
      <c r="G254" s="215"/>
      <c r="H254" s="214"/>
      <c r="I254" s="61">
        <f t="shared" si="8"/>
        <v>0</v>
      </c>
      <c r="J254" s="128"/>
      <c r="K254" s="128"/>
      <c r="L254" s="128"/>
      <c r="M254" s="128"/>
      <c r="N254" s="128"/>
      <c r="O254" s="60"/>
      <c r="P254" s="128"/>
    </row>
    <row r="255" spans="1:16" ht="30">
      <c r="A255" s="78" t="s">
        <v>265</v>
      </c>
      <c r="B255" s="65">
        <v>2645</v>
      </c>
      <c r="C255" s="63">
        <v>244</v>
      </c>
      <c r="D255" s="82">
        <v>350</v>
      </c>
      <c r="E255" s="210"/>
      <c r="F255" s="210"/>
      <c r="G255" s="210"/>
      <c r="H255" s="209"/>
      <c r="I255" s="62">
        <f t="shared" si="8"/>
        <v>0</v>
      </c>
      <c r="J255" s="77" t="s">
        <v>94</v>
      </c>
      <c r="K255" s="77" t="s">
        <v>94</v>
      </c>
      <c r="L255" s="77" t="s">
        <v>94</v>
      </c>
      <c r="M255" s="62">
        <f>0+M256+M257</f>
        <v>0</v>
      </c>
      <c r="N255" s="77" t="s">
        <v>94</v>
      </c>
      <c r="O255" s="77" t="s">
        <v>94</v>
      </c>
      <c r="P255" s="77" t="s">
        <v>94</v>
      </c>
    </row>
    <row r="256" spans="1:16" ht="60">
      <c r="A256" s="81" t="s">
        <v>110</v>
      </c>
      <c r="B256" s="65">
        <v>26451</v>
      </c>
      <c r="C256" s="63">
        <v>244</v>
      </c>
      <c r="D256" s="63">
        <v>352</v>
      </c>
      <c r="E256" s="215"/>
      <c r="F256" s="215"/>
      <c r="G256" s="215"/>
      <c r="H256" s="214"/>
      <c r="I256" s="61">
        <f t="shared" si="8"/>
        <v>0</v>
      </c>
      <c r="J256" s="60" t="s">
        <v>94</v>
      </c>
      <c r="K256" s="60" t="s">
        <v>94</v>
      </c>
      <c r="L256" s="60" t="s">
        <v>94</v>
      </c>
      <c r="M256" s="128"/>
      <c r="N256" s="60" t="s">
        <v>94</v>
      </c>
      <c r="O256" s="60" t="s">
        <v>94</v>
      </c>
      <c r="P256" s="60" t="s">
        <v>94</v>
      </c>
    </row>
    <row r="257" spans="1:16" ht="60">
      <c r="A257" s="81" t="s">
        <v>109</v>
      </c>
      <c r="B257" s="65">
        <v>26452</v>
      </c>
      <c r="C257" s="63">
        <v>244</v>
      </c>
      <c r="D257" s="63">
        <v>353</v>
      </c>
      <c r="E257" s="215"/>
      <c r="F257" s="215"/>
      <c r="G257" s="215"/>
      <c r="H257" s="214"/>
      <c r="I257" s="61">
        <f t="shared" si="8"/>
        <v>0</v>
      </c>
      <c r="J257" s="60" t="s">
        <v>94</v>
      </c>
      <c r="K257" s="60" t="s">
        <v>94</v>
      </c>
      <c r="L257" s="60" t="s">
        <v>94</v>
      </c>
      <c r="M257" s="128"/>
      <c r="N257" s="60" t="s">
        <v>94</v>
      </c>
      <c r="O257" s="60" t="s">
        <v>94</v>
      </c>
      <c r="P257" s="60" t="s">
        <v>94</v>
      </c>
    </row>
    <row r="258" spans="1:16" ht="15">
      <c r="A258" s="97" t="s">
        <v>108</v>
      </c>
      <c r="B258" s="86">
        <v>2660</v>
      </c>
      <c r="C258" s="85">
        <v>247</v>
      </c>
      <c r="D258" s="85" t="s">
        <v>94</v>
      </c>
      <c r="E258" s="210"/>
      <c r="F258" s="210"/>
      <c r="G258" s="210"/>
      <c r="H258" s="209"/>
      <c r="I258" s="62">
        <f t="shared" si="8"/>
        <v>13005947.96</v>
      </c>
      <c r="J258" s="62">
        <f>0+J259</f>
        <v>11000000</v>
      </c>
      <c r="K258" s="62">
        <f>0+K259</f>
        <v>0</v>
      </c>
      <c r="L258" s="77" t="s">
        <v>94</v>
      </c>
      <c r="M258" s="62">
        <f>0+M259</f>
        <v>2005947.96</v>
      </c>
      <c r="N258" s="62">
        <f>0+N259</f>
        <v>0</v>
      </c>
      <c r="O258" s="77" t="s">
        <v>94</v>
      </c>
      <c r="P258" s="77" t="s">
        <v>94</v>
      </c>
    </row>
    <row r="259" spans="1:16" ht="30">
      <c r="A259" s="227" t="s">
        <v>270</v>
      </c>
      <c r="B259" s="226">
        <v>26601</v>
      </c>
      <c r="C259" s="225">
        <v>247</v>
      </c>
      <c r="D259" s="225">
        <v>223</v>
      </c>
      <c r="E259" s="222"/>
      <c r="F259" s="222"/>
      <c r="G259" s="222"/>
      <c r="H259" s="221"/>
      <c r="I259" s="182">
        <f t="shared" si="8"/>
        <v>13005947.96</v>
      </c>
      <c r="J259" s="168">
        <f>SUM(J260:J261)</f>
        <v>11000000</v>
      </c>
      <c r="K259" s="168">
        <f>SUM(K260:K261)</f>
        <v>0</v>
      </c>
      <c r="L259" s="169" t="s">
        <v>94</v>
      </c>
      <c r="M259" s="168">
        <f>SUM(M260:M261)</f>
        <v>2005947.96</v>
      </c>
      <c r="N259" s="168">
        <f>SUM(N260:N261)</f>
        <v>0</v>
      </c>
      <c r="O259" s="169" t="s">
        <v>94</v>
      </c>
      <c r="P259" s="169" t="s">
        <v>94</v>
      </c>
    </row>
    <row r="260" spans="1:16" ht="15">
      <c r="A260" s="224" t="s">
        <v>107</v>
      </c>
      <c r="B260" s="86">
        <v>26601</v>
      </c>
      <c r="C260" s="85">
        <v>247</v>
      </c>
      <c r="D260" s="85">
        <v>223</v>
      </c>
      <c r="E260" s="213" t="s">
        <v>371</v>
      </c>
      <c r="F260" s="213">
        <v>8</v>
      </c>
      <c r="G260" s="213" t="s">
        <v>372</v>
      </c>
      <c r="H260" s="212"/>
      <c r="I260" s="220">
        <f t="shared" si="8"/>
        <v>13005947.96</v>
      </c>
      <c r="J260" s="128">
        <v>11000000</v>
      </c>
      <c r="K260" s="128"/>
      <c r="L260" s="60"/>
      <c r="M260" s="128">
        <v>2005947.96</v>
      </c>
      <c r="N260" s="128"/>
      <c r="O260" s="60"/>
      <c r="P260" s="60"/>
    </row>
    <row r="261" spans="1:16" ht="15" hidden="1">
      <c r="A261" s="88"/>
      <c r="B261" s="86"/>
      <c r="C261" s="85"/>
      <c r="D261" s="85"/>
      <c r="E261" s="215"/>
      <c r="F261" s="215"/>
      <c r="G261" s="215"/>
      <c r="H261" s="214"/>
      <c r="I261" s="61"/>
      <c r="J261" s="128"/>
      <c r="K261" s="128"/>
      <c r="L261" s="60"/>
      <c r="M261" s="128"/>
      <c r="N261" s="128"/>
      <c r="O261" s="60"/>
      <c r="P261" s="60"/>
    </row>
    <row r="262" spans="1:16" ht="30">
      <c r="A262" s="79" t="s">
        <v>106</v>
      </c>
      <c r="B262" s="65">
        <v>2700</v>
      </c>
      <c r="C262" s="63">
        <v>400</v>
      </c>
      <c r="D262" s="63" t="s">
        <v>94</v>
      </c>
      <c r="E262" s="210"/>
      <c r="F262" s="210"/>
      <c r="G262" s="210"/>
      <c r="H262" s="209"/>
      <c r="I262" s="62">
        <f aca="true" t="shared" si="9" ref="I262:I272">SUM(J262:M262)+SUM(O262:P262)</f>
        <v>0</v>
      </c>
      <c r="J262" s="77" t="s">
        <v>94</v>
      </c>
      <c r="K262" s="77" t="s">
        <v>94</v>
      </c>
      <c r="L262" s="62">
        <f>0+L263</f>
        <v>0</v>
      </c>
      <c r="M262" s="77" t="s">
        <v>94</v>
      </c>
      <c r="N262" s="77" t="s">
        <v>94</v>
      </c>
      <c r="O262" s="77" t="s">
        <v>94</v>
      </c>
      <c r="P262" s="77" t="s">
        <v>94</v>
      </c>
    </row>
    <row r="263" spans="1:16" ht="45">
      <c r="A263" s="78" t="s">
        <v>105</v>
      </c>
      <c r="B263" s="65">
        <v>2720</v>
      </c>
      <c r="C263" s="63">
        <v>407</v>
      </c>
      <c r="D263" s="63" t="s">
        <v>94</v>
      </c>
      <c r="E263" s="210"/>
      <c r="F263" s="210"/>
      <c r="G263" s="210"/>
      <c r="H263" s="209"/>
      <c r="I263" s="62">
        <f t="shared" si="9"/>
        <v>0</v>
      </c>
      <c r="J263" s="77" t="s">
        <v>94</v>
      </c>
      <c r="K263" s="77" t="s">
        <v>94</v>
      </c>
      <c r="L263" s="62">
        <f>0+L264+L267</f>
        <v>0</v>
      </c>
      <c r="M263" s="77" t="s">
        <v>94</v>
      </c>
      <c r="N263" s="77" t="s">
        <v>94</v>
      </c>
      <c r="O263" s="77" t="s">
        <v>94</v>
      </c>
      <c r="P263" s="77" t="s">
        <v>94</v>
      </c>
    </row>
    <row r="264" spans="1:16" ht="30">
      <c r="A264" s="223" t="s">
        <v>104</v>
      </c>
      <c r="B264" s="171">
        <v>27201</v>
      </c>
      <c r="C264" s="170">
        <v>407</v>
      </c>
      <c r="D264" s="170">
        <v>228</v>
      </c>
      <c r="E264" s="222"/>
      <c r="F264" s="222"/>
      <c r="G264" s="222"/>
      <c r="H264" s="221"/>
      <c r="I264" s="182">
        <f t="shared" si="9"/>
        <v>0</v>
      </c>
      <c r="J264" s="169" t="s">
        <v>94</v>
      </c>
      <c r="K264" s="169" t="s">
        <v>94</v>
      </c>
      <c r="L264" s="168">
        <f>SUM(L265:L266)</f>
        <v>0</v>
      </c>
      <c r="M264" s="169" t="s">
        <v>94</v>
      </c>
      <c r="N264" s="169" t="s">
        <v>94</v>
      </c>
      <c r="O264" s="169" t="s">
        <v>94</v>
      </c>
      <c r="P264" s="169" t="s">
        <v>94</v>
      </c>
    </row>
    <row r="265" spans="1:16" ht="15">
      <c r="A265" s="238"/>
      <c r="B265" s="239">
        <v>27201</v>
      </c>
      <c r="C265" s="193">
        <v>407</v>
      </c>
      <c r="D265" s="192">
        <v>228</v>
      </c>
      <c r="E265" s="240"/>
      <c r="F265" s="241"/>
      <c r="G265" s="241"/>
      <c r="H265" s="240"/>
      <c r="I265" s="242">
        <f t="shared" si="9"/>
        <v>0</v>
      </c>
      <c r="J265" s="195"/>
      <c r="K265" s="196"/>
      <c r="L265" s="196"/>
      <c r="M265" s="195"/>
      <c r="N265" s="195"/>
      <c r="O265" s="195"/>
      <c r="P265" s="195"/>
    </row>
    <row r="266" spans="1:16" ht="15" hidden="1">
      <c r="A266" s="76"/>
      <c r="B266" s="65"/>
      <c r="C266" s="63"/>
      <c r="D266" s="64"/>
      <c r="E266" s="215"/>
      <c r="F266" s="215"/>
      <c r="G266" s="215"/>
      <c r="H266" s="214"/>
      <c r="I266" s="61">
        <f t="shared" si="9"/>
        <v>0</v>
      </c>
      <c r="J266" s="60"/>
      <c r="K266" s="128"/>
      <c r="L266" s="128"/>
      <c r="M266" s="60"/>
      <c r="N266" s="60"/>
      <c r="O266" s="60"/>
      <c r="P266" s="60"/>
    </row>
    <row r="267" spans="1:16" ht="15">
      <c r="A267" s="223" t="s">
        <v>103</v>
      </c>
      <c r="B267" s="171">
        <v>27202</v>
      </c>
      <c r="C267" s="170">
        <v>407</v>
      </c>
      <c r="D267" s="170">
        <v>310</v>
      </c>
      <c r="E267" s="222"/>
      <c r="F267" s="222"/>
      <c r="G267" s="222"/>
      <c r="H267" s="221"/>
      <c r="I267" s="182">
        <f t="shared" si="9"/>
        <v>0</v>
      </c>
      <c r="J267" s="169" t="s">
        <v>94</v>
      </c>
      <c r="K267" s="169" t="s">
        <v>94</v>
      </c>
      <c r="L267" s="168">
        <f>SUM(L268:L269)</f>
        <v>0</v>
      </c>
      <c r="M267" s="169" t="s">
        <v>94</v>
      </c>
      <c r="N267" s="169" t="s">
        <v>94</v>
      </c>
      <c r="O267" s="169" t="s">
        <v>94</v>
      </c>
      <c r="P267" s="169" t="s">
        <v>94</v>
      </c>
    </row>
    <row r="268" spans="1:16" ht="15">
      <c r="A268" s="238"/>
      <c r="B268" s="239">
        <v>27202</v>
      </c>
      <c r="C268" s="193">
        <v>407</v>
      </c>
      <c r="D268" s="192">
        <v>310</v>
      </c>
      <c r="E268" s="240"/>
      <c r="F268" s="241"/>
      <c r="G268" s="241"/>
      <c r="H268" s="240"/>
      <c r="I268" s="242">
        <f t="shared" si="9"/>
        <v>0</v>
      </c>
      <c r="J268" s="195"/>
      <c r="K268" s="196"/>
      <c r="L268" s="196"/>
      <c r="M268" s="195"/>
      <c r="N268" s="195"/>
      <c r="O268" s="195"/>
      <c r="P268" s="195"/>
    </row>
    <row r="269" spans="1:16" ht="15" hidden="1">
      <c r="A269" s="76"/>
      <c r="B269" s="65"/>
      <c r="C269" s="63"/>
      <c r="D269" s="64"/>
      <c r="E269" s="215"/>
      <c r="F269" s="215"/>
      <c r="G269" s="215"/>
      <c r="H269" s="214"/>
      <c r="I269" s="61">
        <f t="shared" si="9"/>
        <v>0</v>
      </c>
      <c r="J269" s="60"/>
      <c r="K269" s="128"/>
      <c r="L269" s="128"/>
      <c r="M269" s="60"/>
      <c r="N269" s="60"/>
      <c r="O269" s="60"/>
      <c r="P269" s="60"/>
    </row>
    <row r="270" spans="1:16" ht="15">
      <c r="A270" s="219" t="s">
        <v>102</v>
      </c>
      <c r="B270" s="218">
        <v>3000</v>
      </c>
      <c r="C270" s="217">
        <v>100</v>
      </c>
      <c r="D270" s="216" t="s">
        <v>94</v>
      </c>
      <c r="E270" s="210"/>
      <c r="F270" s="210"/>
      <c r="G270" s="210"/>
      <c r="H270" s="209"/>
      <c r="I270" s="62">
        <f t="shared" si="9"/>
        <v>-6000000</v>
      </c>
      <c r="J270" s="67" t="s">
        <v>94</v>
      </c>
      <c r="K270" s="67" t="s">
        <v>94</v>
      </c>
      <c r="L270" s="67" t="s">
        <v>94</v>
      </c>
      <c r="M270" s="77">
        <v>-6000000</v>
      </c>
      <c r="N270" s="77">
        <v>0</v>
      </c>
      <c r="O270" s="67" t="s">
        <v>94</v>
      </c>
      <c r="P270" s="77">
        <v>0</v>
      </c>
    </row>
    <row r="271" spans="1:16" ht="15">
      <c r="A271" s="70" t="s">
        <v>97</v>
      </c>
      <c r="B271" s="69">
        <v>4000</v>
      </c>
      <c r="C271" s="64" t="s">
        <v>94</v>
      </c>
      <c r="D271" s="63" t="s">
        <v>94</v>
      </c>
      <c r="E271" s="204"/>
      <c r="F271" s="204"/>
      <c r="G271" s="204"/>
      <c r="H271" s="208"/>
      <c r="I271" s="68">
        <f t="shared" si="9"/>
        <v>881377.65</v>
      </c>
      <c r="J271" s="67" t="s">
        <v>94</v>
      </c>
      <c r="K271" s="68">
        <f>0+K272</f>
        <v>881377.65</v>
      </c>
      <c r="L271" s="68">
        <f>0+L272</f>
        <v>0</v>
      </c>
      <c r="M271" s="68">
        <f>0+M272</f>
        <v>0</v>
      </c>
      <c r="N271" s="68">
        <f>0+N272</f>
        <v>0</v>
      </c>
      <c r="O271" s="67" t="s">
        <v>94</v>
      </c>
      <c r="P271" s="67">
        <f>0+P272</f>
        <v>0</v>
      </c>
    </row>
    <row r="272" spans="1:16" ht="30">
      <c r="A272" s="66" t="s">
        <v>96</v>
      </c>
      <c r="B272" s="65">
        <v>4010</v>
      </c>
      <c r="C272" s="64">
        <v>610</v>
      </c>
      <c r="D272" s="63" t="s">
        <v>94</v>
      </c>
      <c r="E272" s="215"/>
      <c r="F272" s="215"/>
      <c r="G272" s="215"/>
      <c r="H272" s="214"/>
      <c r="I272" s="61">
        <f t="shared" si="9"/>
        <v>881377.65</v>
      </c>
      <c r="J272" s="60" t="s">
        <v>94</v>
      </c>
      <c r="K272" s="128">
        <v>881377.65</v>
      </c>
      <c r="L272" s="128"/>
      <c r="M272" s="128"/>
      <c r="N272" s="128"/>
      <c r="O272" s="60" t="s">
        <v>94</v>
      </c>
      <c r="P272" s="60"/>
    </row>
    <row r="273" spans="1:16" ht="30">
      <c r="A273" s="66" t="s">
        <v>95</v>
      </c>
      <c r="B273" s="65">
        <v>7000</v>
      </c>
      <c r="C273" s="64" t="s">
        <v>94</v>
      </c>
      <c r="D273" s="63" t="s">
        <v>94</v>
      </c>
      <c r="E273" s="215"/>
      <c r="F273" s="215"/>
      <c r="G273" s="215"/>
      <c r="H273" s="214"/>
      <c r="I273" s="128"/>
      <c r="J273" s="60" t="s">
        <v>94</v>
      </c>
      <c r="K273" s="60" t="s">
        <v>94</v>
      </c>
      <c r="L273" s="60" t="s">
        <v>94</v>
      </c>
      <c r="M273" s="60" t="s">
        <v>94</v>
      </c>
      <c r="N273" s="60" t="s">
        <v>94</v>
      </c>
      <c r="O273" s="60" t="s">
        <v>94</v>
      </c>
      <c r="P273" s="60" t="s">
        <v>94</v>
      </c>
    </row>
    <row r="274" spans="1:16" ht="30">
      <c r="A274" s="109" t="s">
        <v>247</v>
      </c>
      <c r="B274" s="105" t="s">
        <v>246</v>
      </c>
      <c r="C274" s="203" t="s">
        <v>94</v>
      </c>
      <c r="D274" s="203" t="s">
        <v>94</v>
      </c>
      <c r="E274" s="213"/>
      <c r="F274" s="213"/>
      <c r="G274" s="213"/>
      <c r="H274" s="212"/>
      <c r="I274" s="61">
        <f>SUM(J274:M274)+SUM(O274:P274)</f>
        <v>18421525.75</v>
      </c>
      <c r="J274" s="211">
        <v>595823.64</v>
      </c>
      <c r="K274" s="211">
        <v>14711161.31</v>
      </c>
      <c r="L274" s="211"/>
      <c r="M274" s="211">
        <v>3114540.8</v>
      </c>
      <c r="N274" s="211"/>
      <c r="O274" s="211"/>
      <c r="P274" s="211"/>
    </row>
    <row r="275" spans="1:16" ht="30">
      <c r="A275" s="66" t="s">
        <v>245</v>
      </c>
      <c r="B275" s="105" t="s">
        <v>244</v>
      </c>
      <c r="C275" s="82" t="s">
        <v>94</v>
      </c>
      <c r="D275" s="82" t="s">
        <v>94</v>
      </c>
      <c r="E275" s="210"/>
      <c r="F275" s="210"/>
      <c r="G275" s="210"/>
      <c r="H275" s="209"/>
      <c r="I275" s="62">
        <f>SUM(J275:M275)+SUM(O275:P275)</f>
        <v>0</v>
      </c>
      <c r="J275" s="77">
        <f>0+ROUND(J274+J276-J8+J277,2)</f>
        <v>0</v>
      </c>
      <c r="K275" s="77">
        <f>0+ROUND(K274+K276-K8+K277-K271,2)</f>
        <v>0</v>
      </c>
      <c r="L275" s="77">
        <f>0+ROUND(L274+L276-L8-L271,2)</f>
        <v>0</v>
      </c>
      <c r="M275" s="77">
        <f>0+ROUND(M274+M276-M8+M277+M270-M271,2)</f>
        <v>0</v>
      </c>
      <c r="N275" s="77">
        <f>0+ROUND(N274+N276-N8+N277+N270-N271,2)</f>
        <v>0</v>
      </c>
      <c r="O275" s="77">
        <f>0+ROUND(O274+O276-O8,2)</f>
        <v>0</v>
      </c>
      <c r="P275" s="77">
        <f>0+ROUND(P274+P276-P8+P270-P271,2)</f>
        <v>0</v>
      </c>
    </row>
    <row r="276" spans="1:16" s="53" customFormat="1" ht="15">
      <c r="A276" s="70" t="s">
        <v>243</v>
      </c>
      <c r="B276" s="89" t="s">
        <v>242</v>
      </c>
      <c r="C276" s="102" t="s">
        <v>241</v>
      </c>
      <c r="D276" s="74" t="s">
        <v>94</v>
      </c>
      <c r="E276" s="204"/>
      <c r="F276" s="204"/>
      <c r="G276" s="204"/>
      <c r="H276" s="208"/>
      <c r="I276" s="68">
        <f>SUM(J276:M276)+SUM(O276:P276)</f>
        <v>233516010.42</v>
      </c>
      <c r="J276" s="68">
        <v>183029258.42</v>
      </c>
      <c r="K276" s="68">
        <v>14778752</v>
      </c>
      <c r="L276" s="68">
        <v>0</v>
      </c>
      <c r="M276" s="68">
        <v>35708000</v>
      </c>
      <c r="N276" s="68">
        <v>0</v>
      </c>
      <c r="O276" s="68">
        <v>0</v>
      </c>
      <c r="P276" s="68">
        <v>0</v>
      </c>
    </row>
    <row r="277" spans="1:16" s="53" customFormat="1" ht="15" hidden="1">
      <c r="A277" s="207" t="s">
        <v>182</v>
      </c>
      <c r="B277" s="206" t="s">
        <v>181</v>
      </c>
      <c r="C277" s="205" t="s">
        <v>94</v>
      </c>
      <c r="D277" s="205" t="s">
        <v>94</v>
      </c>
      <c r="E277" s="204"/>
      <c r="F277" s="204"/>
      <c r="G277" s="204"/>
      <c r="H277" s="204"/>
      <c r="I277" s="68">
        <f>SUM(J277:M277)+SUM(O277:P277)</f>
        <v>0</v>
      </c>
      <c r="J277" s="68">
        <v>0</v>
      </c>
      <c r="K277" s="68">
        <v>0</v>
      </c>
      <c r="L277" s="77" t="s">
        <v>94</v>
      </c>
      <c r="M277" s="68">
        <v>0</v>
      </c>
      <c r="N277" s="68">
        <v>0</v>
      </c>
      <c r="O277" s="77" t="s">
        <v>94</v>
      </c>
      <c r="P277" s="77" t="s">
        <v>94</v>
      </c>
    </row>
    <row r="278" ht="15"/>
    <row r="279" spans="1:16" ht="15">
      <c r="A279" s="324" t="s">
        <v>93</v>
      </c>
      <c r="B279" s="324"/>
      <c r="C279" s="324"/>
      <c r="D279" s="324"/>
      <c r="E279" s="324"/>
      <c r="F279" s="324"/>
      <c r="G279" s="324"/>
      <c r="H279" s="324"/>
      <c r="I279" s="324"/>
      <c r="J279" s="324"/>
      <c r="O279" s="309"/>
      <c r="P279" s="309"/>
    </row>
    <row r="280" spans="4:16" ht="15">
      <c r="D280" s="4"/>
      <c r="O280" s="310" t="s">
        <v>90</v>
      </c>
      <c r="P280" s="310"/>
    </row>
    <row r="281" spans="1:16" ht="15">
      <c r="A281" s="324"/>
      <c r="B281" s="324"/>
      <c r="C281" s="324"/>
      <c r="D281" s="324"/>
      <c r="E281" s="324"/>
      <c r="F281" s="324"/>
      <c r="G281" s="324"/>
      <c r="H281" s="324"/>
      <c r="I281" s="324"/>
      <c r="J281" s="324"/>
      <c r="K281" s="324"/>
      <c r="L281" s="52"/>
      <c r="O281" s="309"/>
      <c r="P281" s="309"/>
    </row>
    <row r="282" spans="4:16" ht="15">
      <c r="D282" s="4"/>
      <c r="O282" s="308" t="s">
        <v>90</v>
      </c>
      <c r="P282" s="308"/>
    </row>
    <row r="283" spans="1:16" ht="15">
      <c r="A283" s="324"/>
      <c r="B283" s="324"/>
      <c r="C283" s="324"/>
      <c r="D283" s="324"/>
      <c r="E283" s="324"/>
      <c r="F283" s="324"/>
      <c r="G283" s="324"/>
      <c r="H283" s="324"/>
      <c r="I283" s="324"/>
      <c r="J283" s="324"/>
      <c r="K283" s="324"/>
      <c r="L283" s="52"/>
      <c r="O283" s="309"/>
      <c r="P283" s="309"/>
    </row>
    <row r="284" spans="4:16" ht="15">
      <c r="D284" s="4"/>
      <c r="O284" s="308" t="s">
        <v>90</v>
      </c>
      <c r="P284" s="308"/>
    </row>
    <row r="285" spans="1:16" ht="15">
      <c r="A285" s="52" t="s">
        <v>92</v>
      </c>
      <c r="D285" s="4"/>
      <c r="O285" s="309"/>
      <c r="P285" s="309"/>
    </row>
    <row r="286" spans="1:16" ht="15">
      <c r="A286" s="51"/>
      <c r="B286" s="50"/>
      <c r="D286" s="4"/>
      <c r="O286" s="308" t="s">
        <v>90</v>
      </c>
      <c r="P286" s="308"/>
    </row>
    <row r="287" spans="1:2" ht="15">
      <c r="A287" s="48"/>
      <c r="B287" s="47"/>
    </row>
    <row r="472" ht="15"/>
    <row r="473" ht="15"/>
    <row r="474" ht="15"/>
    <row r="475" ht="15"/>
    <row r="476" ht="15"/>
    <row r="477" ht="15"/>
  </sheetData>
  <sheetProtection/>
  <mergeCells count="29">
    <mergeCell ref="A2:P2"/>
    <mergeCell ref="A4:A6"/>
    <mergeCell ref="J5:J6"/>
    <mergeCell ref="C4:C6"/>
    <mergeCell ref="I4:I6"/>
    <mergeCell ref="O5:O6"/>
    <mergeCell ref="P5:P6"/>
    <mergeCell ref="M3:N3"/>
    <mergeCell ref="K5:K6"/>
    <mergeCell ref="L5:L6"/>
    <mergeCell ref="J4:P4"/>
    <mergeCell ref="O286:P286"/>
    <mergeCell ref="O279:P279"/>
    <mergeCell ref="O280:P280"/>
    <mergeCell ref="O281:P281"/>
    <mergeCell ref="O282:P282"/>
    <mergeCell ref="O285:P285"/>
    <mergeCell ref="A281:K281"/>
    <mergeCell ref="D4:D6"/>
    <mergeCell ref="O284:P284"/>
    <mergeCell ref="O283:P283"/>
    <mergeCell ref="A283:K283"/>
    <mergeCell ref="A279:J279"/>
    <mergeCell ref="B4:B6"/>
    <mergeCell ref="M5:N5"/>
    <mergeCell ref="E4:E6"/>
    <mergeCell ref="F4:F6"/>
    <mergeCell ref="G4:G6"/>
    <mergeCell ref="H4:H6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landscape" paperSize="9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="90" zoomScaleNormal="90" zoomScalePageLayoutView="0" workbookViewId="0" topLeftCell="A1">
      <pane ySplit="7" topLeftCell="A8" activePane="bottomLeft" state="frozen"/>
      <selection pane="topLeft" activeCell="C1" sqref="C1"/>
      <selection pane="bottomLeft" activeCell="A1" sqref="A1"/>
    </sheetView>
  </sheetViews>
  <sheetFormatPr defaultColWidth="9.140625" defaultRowHeight="15"/>
  <cols>
    <col min="1" max="1" width="58.140625" style="4" customWidth="1"/>
    <col min="2" max="2" width="8.140625" style="46" customWidth="1"/>
    <col min="3" max="3" width="13.421875" style="4" customWidth="1"/>
    <col min="4" max="4" width="10.57421875" style="5" customWidth="1"/>
    <col min="5" max="6" width="17.28125" style="45" customWidth="1"/>
    <col min="7" max="7" width="17.28125" style="4" customWidth="1"/>
    <col min="8" max="8" width="22.00390625" style="4" customWidth="1"/>
    <col min="9" max="13" width="17.421875" style="4" customWidth="1"/>
    <col min="14" max="16384" width="9.140625" style="4" customWidth="1"/>
  </cols>
  <sheetData>
    <row r="1" spans="1:13" ht="6" customHeight="1">
      <c r="A1" s="114"/>
      <c r="B1" s="126"/>
      <c r="C1" s="125"/>
      <c r="D1" s="114"/>
      <c r="E1" s="124"/>
      <c r="F1" s="124"/>
      <c r="G1" s="114"/>
      <c r="H1" s="123"/>
      <c r="I1" s="123"/>
      <c r="J1" s="122"/>
      <c r="K1" s="122"/>
      <c r="L1" s="122"/>
      <c r="M1" s="121"/>
    </row>
    <row r="2" spans="1:13" ht="15" customHeight="1">
      <c r="A2" s="319" t="s">
        <v>440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15">
      <c r="A3" s="119"/>
      <c r="B3" s="120"/>
      <c r="C3" s="119"/>
      <c r="D3" s="119"/>
      <c r="E3" s="118"/>
      <c r="F3" s="118"/>
      <c r="G3" s="117"/>
      <c r="H3" s="116"/>
      <c r="I3" s="116"/>
      <c r="J3" s="323"/>
      <c r="K3" s="323"/>
      <c r="L3" s="115"/>
      <c r="M3" s="114"/>
    </row>
    <row r="4" spans="1:13" ht="15" customHeight="1">
      <c r="A4" s="320" t="s">
        <v>263</v>
      </c>
      <c r="B4" s="320" t="s">
        <v>262</v>
      </c>
      <c r="C4" s="320" t="s">
        <v>261</v>
      </c>
      <c r="D4" s="330" t="s">
        <v>260</v>
      </c>
      <c r="E4" s="313" t="s">
        <v>259</v>
      </c>
      <c r="F4" s="113"/>
      <c r="G4" s="317" t="s">
        <v>258</v>
      </c>
      <c r="H4" s="317"/>
      <c r="I4" s="317"/>
      <c r="J4" s="317"/>
      <c r="K4" s="317"/>
      <c r="L4" s="112"/>
      <c r="M4" s="111"/>
    </row>
    <row r="5" spans="1:13" ht="15" customHeight="1">
      <c r="A5" s="320"/>
      <c r="B5" s="320"/>
      <c r="C5" s="320"/>
      <c r="D5" s="331"/>
      <c r="E5" s="314"/>
      <c r="F5" s="313" t="s">
        <v>257</v>
      </c>
      <c r="G5" s="316" t="s">
        <v>256</v>
      </c>
      <c r="H5" s="317"/>
      <c r="I5" s="317"/>
      <c r="J5" s="317"/>
      <c r="K5" s="318"/>
      <c r="L5" s="325" t="s">
        <v>255</v>
      </c>
      <c r="M5" s="325" t="s">
        <v>254</v>
      </c>
    </row>
    <row r="6" spans="1:13" ht="105.75" customHeight="1">
      <c r="A6" s="320"/>
      <c r="B6" s="320"/>
      <c r="C6" s="320"/>
      <c r="D6" s="331"/>
      <c r="E6" s="314"/>
      <c r="F6" s="314"/>
      <c r="G6" s="321" t="s">
        <v>253</v>
      </c>
      <c r="H6" s="328" t="s">
        <v>252</v>
      </c>
      <c r="I6" s="328" t="s">
        <v>251</v>
      </c>
      <c r="J6" s="311" t="s">
        <v>250</v>
      </c>
      <c r="K6" s="312"/>
      <c r="L6" s="326"/>
      <c r="M6" s="326"/>
    </row>
    <row r="7" spans="1:13" ht="18.75" customHeight="1">
      <c r="A7" s="320"/>
      <c r="B7" s="320"/>
      <c r="C7" s="320"/>
      <c r="D7" s="332"/>
      <c r="E7" s="315"/>
      <c r="F7" s="315"/>
      <c r="G7" s="322"/>
      <c r="H7" s="329"/>
      <c r="I7" s="329"/>
      <c r="J7" s="110" t="s">
        <v>249</v>
      </c>
      <c r="K7" s="110" t="s">
        <v>248</v>
      </c>
      <c r="L7" s="327"/>
      <c r="M7" s="327"/>
    </row>
    <row r="8" spans="1:13" ht="15">
      <c r="A8" s="248">
        <v>1</v>
      </c>
      <c r="B8" s="248">
        <v>2</v>
      </c>
      <c r="C8" s="248">
        <v>3</v>
      </c>
      <c r="D8" s="248">
        <v>4</v>
      </c>
      <c r="E8" s="248">
        <v>5</v>
      </c>
      <c r="F8" s="248">
        <v>6</v>
      </c>
      <c r="G8" s="248">
        <v>7</v>
      </c>
      <c r="H8" s="248">
        <v>8</v>
      </c>
      <c r="I8" s="248">
        <v>9</v>
      </c>
      <c r="J8" s="248">
        <v>10</v>
      </c>
      <c r="K8" s="248">
        <v>11</v>
      </c>
      <c r="L8" s="248">
        <v>12</v>
      </c>
      <c r="M8" s="248">
        <v>13</v>
      </c>
    </row>
    <row r="9" spans="1:13" ht="30">
      <c r="A9" s="109" t="s">
        <v>247</v>
      </c>
      <c r="B9" s="105" t="s">
        <v>246</v>
      </c>
      <c r="C9" s="248" t="s">
        <v>94</v>
      </c>
      <c r="D9" s="248" t="s">
        <v>94</v>
      </c>
      <c r="E9" s="104">
        <v>18421525.75</v>
      </c>
      <c r="F9" s="103">
        <v>18421525.75</v>
      </c>
      <c r="G9" s="251">
        <v>595823.64</v>
      </c>
      <c r="H9" s="250">
        <v>14711161.31</v>
      </c>
      <c r="I9" s="250"/>
      <c r="J9" s="250">
        <v>3114540.8</v>
      </c>
      <c r="K9" s="250"/>
      <c r="L9" s="249"/>
      <c r="M9" s="249"/>
    </row>
    <row r="10" spans="1:13" ht="30">
      <c r="A10" s="66" t="s">
        <v>245</v>
      </c>
      <c r="B10" s="105" t="s">
        <v>244</v>
      </c>
      <c r="C10" s="82" t="s">
        <v>94</v>
      </c>
      <c r="D10" s="82" t="s">
        <v>94</v>
      </c>
      <c r="E10" s="104">
        <v>0</v>
      </c>
      <c r="F10" s="103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</row>
    <row r="11" spans="1:13" ht="15">
      <c r="A11" s="70" t="s">
        <v>243</v>
      </c>
      <c r="B11" s="89" t="s">
        <v>242</v>
      </c>
      <c r="C11" s="102" t="s">
        <v>241</v>
      </c>
      <c r="D11" s="74" t="s">
        <v>94</v>
      </c>
      <c r="E11" s="101">
        <v>233516010.42</v>
      </c>
      <c r="F11" s="100">
        <v>233516010.42</v>
      </c>
      <c r="G11" s="68">
        <v>183029258.42</v>
      </c>
      <c r="H11" s="68">
        <v>14778752</v>
      </c>
      <c r="I11" s="68">
        <v>0</v>
      </c>
      <c r="J11" s="68">
        <v>35708000</v>
      </c>
      <c r="K11" s="68">
        <v>0</v>
      </c>
      <c r="L11" s="68">
        <v>0</v>
      </c>
      <c r="M11" s="68">
        <v>0</v>
      </c>
    </row>
    <row r="12" spans="1:13" ht="35.25" customHeight="1">
      <c r="A12" s="84" t="s">
        <v>240</v>
      </c>
      <c r="B12" s="89" t="s">
        <v>239</v>
      </c>
      <c r="C12" s="98">
        <v>120</v>
      </c>
      <c r="D12" s="63" t="s">
        <v>94</v>
      </c>
      <c r="E12" s="62">
        <v>17810000</v>
      </c>
      <c r="F12" s="62">
        <v>17810000</v>
      </c>
      <c r="G12" s="99" t="s">
        <v>94</v>
      </c>
      <c r="H12" s="95" t="s">
        <v>94</v>
      </c>
      <c r="I12" s="95" t="s">
        <v>94</v>
      </c>
      <c r="J12" s="62">
        <v>17810000</v>
      </c>
      <c r="K12" s="95" t="s">
        <v>94</v>
      </c>
      <c r="L12" s="95" t="s">
        <v>94</v>
      </c>
      <c r="M12" s="62">
        <v>0</v>
      </c>
    </row>
    <row r="13" spans="1:13" s="53" customFormat="1" ht="30">
      <c r="A13" s="84" t="s">
        <v>231</v>
      </c>
      <c r="B13" s="89" t="s">
        <v>230</v>
      </c>
      <c r="C13" s="98">
        <v>130</v>
      </c>
      <c r="D13" s="63" t="s">
        <v>94</v>
      </c>
      <c r="E13" s="62">
        <v>198427258.42</v>
      </c>
      <c r="F13" s="62">
        <v>198427258.42</v>
      </c>
      <c r="G13" s="62">
        <v>183029258.42</v>
      </c>
      <c r="H13" s="95">
        <v>0</v>
      </c>
      <c r="I13" s="95" t="s">
        <v>94</v>
      </c>
      <c r="J13" s="62">
        <v>15398000</v>
      </c>
      <c r="K13" s="95" t="s">
        <v>94</v>
      </c>
      <c r="L13" s="62">
        <v>0</v>
      </c>
      <c r="M13" s="62">
        <v>0</v>
      </c>
    </row>
    <row r="14" spans="1:13" ht="75">
      <c r="A14" s="79" t="s">
        <v>229</v>
      </c>
      <c r="B14" s="89">
        <v>1210</v>
      </c>
      <c r="C14" s="98">
        <v>130</v>
      </c>
      <c r="D14" s="215" t="s">
        <v>241</v>
      </c>
      <c r="E14" s="62">
        <v>183029258.42</v>
      </c>
      <c r="F14" s="62">
        <v>183029258.42</v>
      </c>
      <c r="G14" s="61">
        <v>183029258.42</v>
      </c>
      <c r="H14" s="60" t="s">
        <v>94</v>
      </c>
      <c r="I14" s="60" t="s">
        <v>94</v>
      </c>
      <c r="J14" s="60" t="s">
        <v>94</v>
      </c>
      <c r="K14" s="60" t="s">
        <v>94</v>
      </c>
      <c r="L14" s="60" t="s">
        <v>94</v>
      </c>
      <c r="M14" s="60" t="s">
        <v>94</v>
      </c>
    </row>
    <row r="15" spans="1:13" ht="30">
      <c r="A15" s="79" t="s">
        <v>228</v>
      </c>
      <c r="B15" s="89">
        <v>1230</v>
      </c>
      <c r="C15" s="98">
        <v>130</v>
      </c>
      <c r="D15" s="215" t="s">
        <v>241</v>
      </c>
      <c r="E15" s="62">
        <v>14084000</v>
      </c>
      <c r="F15" s="62">
        <v>14084000</v>
      </c>
      <c r="G15" s="60" t="s">
        <v>94</v>
      </c>
      <c r="H15" s="60" t="s">
        <v>94</v>
      </c>
      <c r="I15" s="60" t="s">
        <v>94</v>
      </c>
      <c r="J15" s="61">
        <v>14084000</v>
      </c>
      <c r="K15" s="60" t="s">
        <v>94</v>
      </c>
      <c r="L15" s="61">
        <v>0</v>
      </c>
      <c r="M15" s="60">
        <v>0</v>
      </c>
    </row>
    <row r="16" spans="1:13" ht="15">
      <c r="A16" s="79" t="s">
        <v>223</v>
      </c>
      <c r="B16" s="89">
        <v>1240</v>
      </c>
      <c r="C16" s="98">
        <v>130</v>
      </c>
      <c r="D16" s="215" t="s">
        <v>241</v>
      </c>
      <c r="E16" s="62">
        <v>1314000</v>
      </c>
      <c r="F16" s="62">
        <v>1314000</v>
      </c>
      <c r="G16" s="60">
        <v>0</v>
      </c>
      <c r="H16" s="60">
        <v>0</v>
      </c>
      <c r="I16" s="60" t="s">
        <v>94</v>
      </c>
      <c r="J16" s="61">
        <v>1314000</v>
      </c>
      <c r="K16" s="60" t="s">
        <v>94</v>
      </c>
      <c r="L16" s="61">
        <v>0</v>
      </c>
      <c r="M16" s="60" t="s">
        <v>94</v>
      </c>
    </row>
    <row r="17" spans="1:13" ht="15">
      <c r="A17" s="79" t="s">
        <v>221</v>
      </c>
      <c r="B17" s="89">
        <v>1250</v>
      </c>
      <c r="C17" s="98">
        <v>130</v>
      </c>
      <c r="D17" s="215" t="s">
        <v>241</v>
      </c>
      <c r="E17" s="62">
        <v>0</v>
      </c>
      <c r="F17" s="62">
        <v>0</v>
      </c>
      <c r="G17" s="60" t="s">
        <v>94</v>
      </c>
      <c r="H17" s="60" t="s">
        <v>94</v>
      </c>
      <c r="I17" s="60" t="s">
        <v>94</v>
      </c>
      <c r="J17" s="61">
        <v>0</v>
      </c>
      <c r="K17" s="60" t="s">
        <v>94</v>
      </c>
      <c r="L17" s="61">
        <v>0</v>
      </c>
      <c r="M17" s="60" t="s">
        <v>94</v>
      </c>
    </row>
    <row r="18" spans="1:13" ht="30">
      <c r="A18" s="79" t="s">
        <v>220</v>
      </c>
      <c r="B18" s="89">
        <v>1260</v>
      </c>
      <c r="C18" s="98">
        <v>130</v>
      </c>
      <c r="D18" s="215" t="s">
        <v>241</v>
      </c>
      <c r="E18" s="62">
        <v>0</v>
      </c>
      <c r="F18" s="62">
        <v>0</v>
      </c>
      <c r="G18" s="60">
        <v>0</v>
      </c>
      <c r="H18" s="60" t="s">
        <v>94</v>
      </c>
      <c r="I18" s="60" t="s">
        <v>94</v>
      </c>
      <c r="J18" s="61">
        <v>0</v>
      </c>
      <c r="K18" s="60" t="s">
        <v>94</v>
      </c>
      <c r="L18" s="61">
        <v>0</v>
      </c>
      <c r="M18" s="60" t="s">
        <v>94</v>
      </c>
    </row>
    <row r="19" spans="1:13" ht="30">
      <c r="A19" s="84" t="s">
        <v>219</v>
      </c>
      <c r="B19" s="89">
        <v>1300</v>
      </c>
      <c r="C19" s="63">
        <v>140</v>
      </c>
      <c r="D19" s="63" t="s">
        <v>94</v>
      </c>
      <c r="E19" s="62">
        <v>1000000</v>
      </c>
      <c r="F19" s="62">
        <v>1000000</v>
      </c>
      <c r="G19" s="95" t="s">
        <v>94</v>
      </c>
      <c r="H19" s="95" t="s">
        <v>94</v>
      </c>
      <c r="I19" s="95" t="s">
        <v>94</v>
      </c>
      <c r="J19" s="62">
        <v>1000000</v>
      </c>
      <c r="K19" s="95" t="s">
        <v>94</v>
      </c>
      <c r="L19" s="95" t="s">
        <v>94</v>
      </c>
      <c r="M19" s="95" t="s">
        <v>94</v>
      </c>
    </row>
    <row r="20" spans="1:13" ht="15">
      <c r="A20" s="84" t="s">
        <v>214</v>
      </c>
      <c r="B20" s="89" t="s">
        <v>213</v>
      </c>
      <c r="C20" s="63">
        <v>150</v>
      </c>
      <c r="D20" s="63" t="s">
        <v>94</v>
      </c>
      <c r="E20" s="62">
        <v>16278752</v>
      </c>
      <c r="F20" s="62">
        <v>16278752</v>
      </c>
      <c r="G20" s="95" t="s">
        <v>94</v>
      </c>
      <c r="H20" s="95">
        <v>14778752</v>
      </c>
      <c r="I20" s="95">
        <v>0</v>
      </c>
      <c r="J20" s="62">
        <v>1500000</v>
      </c>
      <c r="K20" s="62">
        <v>0</v>
      </c>
      <c r="L20" s="95" t="s">
        <v>94</v>
      </c>
      <c r="M20" s="62">
        <v>0</v>
      </c>
    </row>
    <row r="21" spans="1:13" ht="30">
      <c r="A21" s="79" t="s">
        <v>212</v>
      </c>
      <c r="B21" s="89">
        <v>1410</v>
      </c>
      <c r="C21" s="63">
        <v>150</v>
      </c>
      <c r="D21" s="215" t="s">
        <v>241</v>
      </c>
      <c r="E21" s="62">
        <v>14778752</v>
      </c>
      <c r="F21" s="62">
        <v>14778752</v>
      </c>
      <c r="G21" s="77" t="s">
        <v>94</v>
      </c>
      <c r="H21" s="95">
        <v>14778752</v>
      </c>
      <c r="I21" s="77" t="s">
        <v>94</v>
      </c>
      <c r="J21" s="77" t="s">
        <v>94</v>
      </c>
      <c r="K21" s="77" t="s">
        <v>94</v>
      </c>
      <c r="L21" s="77" t="s">
        <v>94</v>
      </c>
      <c r="M21" s="77" t="s">
        <v>94</v>
      </c>
    </row>
    <row r="22" spans="1:13" ht="30">
      <c r="A22" s="79" t="s">
        <v>209</v>
      </c>
      <c r="B22" s="89">
        <v>1420</v>
      </c>
      <c r="C22" s="63">
        <v>150</v>
      </c>
      <c r="D22" s="215" t="s">
        <v>241</v>
      </c>
      <c r="E22" s="62">
        <v>0</v>
      </c>
      <c r="F22" s="62">
        <v>0</v>
      </c>
      <c r="G22" s="60" t="s">
        <v>94</v>
      </c>
      <c r="H22" s="60" t="s">
        <v>94</v>
      </c>
      <c r="I22" s="96">
        <v>0</v>
      </c>
      <c r="J22" s="60" t="s">
        <v>94</v>
      </c>
      <c r="K22" s="60" t="s">
        <v>94</v>
      </c>
      <c r="L22" s="60" t="s">
        <v>94</v>
      </c>
      <c r="M22" s="60" t="s">
        <v>94</v>
      </c>
    </row>
    <row r="23" spans="1:13" ht="60">
      <c r="A23" s="79" t="s">
        <v>208</v>
      </c>
      <c r="B23" s="89">
        <v>1430</v>
      </c>
      <c r="C23" s="63">
        <v>150</v>
      </c>
      <c r="D23" s="215" t="s">
        <v>241</v>
      </c>
      <c r="E23" s="62">
        <v>1500000</v>
      </c>
      <c r="F23" s="62">
        <v>1500000</v>
      </c>
      <c r="G23" s="77" t="s">
        <v>94</v>
      </c>
      <c r="H23" s="77" t="s">
        <v>94</v>
      </c>
      <c r="I23" s="77" t="s">
        <v>94</v>
      </c>
      <c r="J23" s="62">
        <v>1500000</v>
      </c>
      <c r="K23" s="62">
        <v>0</v>
      </c>
      <c r="L23" s="77" t="s">
        <v>94</v>
      </c>
      <c r="M23" s="77" t="s">
        <v>94</v>
      </c>
    </row>
    <row r="24" spans="1:13" ht="60">
      <c r="A24" s="79" t="s">
        <v>203</v>
      </c>
      <c r="B24" s="89">
        <v>1440</v>
      </c>
      <c r="C24" s="63">
        <v>150</v>
      </c>
      <c r="D24" s="215" t="s">
        <v>241</v>
      </c>
      <c r="E24" s="62">
        <v>0</v>
      </c>
      <c r="F24" s="62">
        <v>0</v>
      </c>
      <c r="G24" s="60" t="s">
        <v>94</v>
      </c>
      <c r="H24" s="60" t="s">
        <v>94</v>
      </c>
      <c r="I24" s="60" t="s">
        <v>94</v>
      </c>
      <c r="J24" s="61">
        <v>0</v>
      </c>
      <c r="K24" s="60" t="s">
        <v>94</v>
      </c>
      <c r="L24" s="60" t="s">
        <v>94</v>
      </c>
      <c r="M24" s="60" t="s">
        <v>94</v>
      </c>
    </row>
    <row r="25" spans="1:13" ht="45">
      <c r="A25" s="79" t="s">
        <v>202</v>
      </c>
      <c r="B25" s="89">
        <v>1450</v>
      </c>
      <c r="C25" s="63">
        <v>150</v>
      </c>
      <c r="D25" s="215" t="s">
        <v>241</v>
      </c>
      <c r="E25" s="62">
        <v>0</v>
      </c>
      <c r="F25" s="62">
        <v>0</v>
      </c>
      <c r="G25" s="60" t="s">
        <v>94</v>
      </c>
      <c r="H25" s="60" t="s">
        <v>94</v>
      </c>
      <c r="I25" s="60" t="s">
        <v>94</v>
      </c>
      <c r="J25" s="61"/>
      <c r="K25" s="60" t="s">
        <v>94</v>
      </c>
      <c r="L25" s="60" t="s">
        <v>94</v>
      </c>
      <c r="M25" s="60" t="s">
        <v>94</v>
      </c>
    </row>
    <row r="26" spans="1:13" ht="30">
      <c r="A26" s="79" t="s">
        <v>201</v>
      </c>
      <c r="B26" s="89">
        <v>1460</v>
      </c>
      <c r="C26" s="63">
        <v>150</v>
      </c>
      <c r="D26" s="215" t="s">
        <v>241</v>
      </c>
      <c r="E26" s="62">
        <v>0</v>
      </c>
      <c r="F26" s="62">
        <v>0</v>
      </c>
      <c r="G26" s="60" t="s">
        <v>94</v>
      </c>
      <c r="H26" s="60" t="s">
        <v>94</v>
      </c>
      <c r="I26" s="60" t="s">
        <v>94</v>
      </c>
      <c r="J26" s="61"/>
      <c r="K26" s="60" t="s">
        <v>94</v>
      </c>
      <c r="L26" s="60" t="s">
        <v>94</v>
      </c>
      <c r="M26" s="61"/>
    </row>
    <row r="27" spans="1:13" ht="30">
      <c r="A27" s="79" t="s">
        <v>200</v>
      </c>
      <c r="B27" s="89">
        <v>1470</v>
      </c>
      <c r="C27" s="63">
        <v>150</v>
      </c>
      <c r="D27" s="215" t="s">
        <v>241</v>
      </c>
      <c r="E27" s="62">
        <v>0</v>
      </c>
      <c r="F27" s="62">
        <v>0</v>
      </c>
      <c r="G27" s="94" t="s">
        <v>94</v>
      </c>
      <c r="H27" s="60" t="s">
        <v>94</v>
      </c>
      <c r="I27" s="60" t="s">
        <v>94</v>
      </c>
      <c r="J27" s="61"/>
      <c r="K27" s="60" t="s">
        <v>94</v>
      </c>
      <c r="L27" s="60" t="s">
        <v>94</v>
      </c>
      <c r="M27" s="60" t="s">
        <v>94</v>
      </c>
    </row>
    <row r="28" spans="1:13" s="93" customFormat="1" ht="15">
      <c r="A28" s="84" t="s">
        <v>199</v>
      </c>
      <c r="B28" s="89" t="s">
        <v>198</v>
      </c>
      <c r="C28" s="63">
        <v>180</v>
      </c>
      <c r="D28" s="63" t="s">
        <v>94</v>
      </c>
      <c r="E28" s="62">
        <v>0</v>
      </c>
      <c r="F28" s="62">
        <v>0</v>
      </c>
      <c r="G28" s="62" t="s">
        <v>94</v>
      </c>
      <c r="H28" s="62" t="s">
        <v>94</v>
      </c>
      <c r="I28" s="62" t="s">
        <v>94</v>
      </c>
      <c r="J28" s="62">
        <v>0</v>
      </c>
      <c r="K28" s="62" t="s">
        <v>94</v>
      </c>
      <c r="L28" s="62" t="s">
        <v>94</v>
      </c>
      <c r="M28" s="62" t="s">
        <v>94</v>
      </c>
    </row>
    <row r="29" spans="1:13" ht="15">
      <c r="A29" s="84" t="s">
        <v>195</v>
      </c>
      <c r="B29" s="89" t="s">
        <v>194</v>
      </c>
      <c r="C29" s="63">
        <v>400</v>
      </c>
      <c r="D29" s="63" t="s">
        <v>94</v>
      </c>
      <c r="E29" s="62">
        <v>0</v>
      </c>
      <c r="F29" s="62">
        <v>0</v>
      </c>
      <c r="G29" s="62" t="s">
        <v>94</v>
      </c>
      <c r="H29" s="62" t="s">
        <v>94</v>
      </c>
      <c r="I29" s="62" t="s">
        <v>94</v>
      </c>
      <c r="J29" s="62">
        <v>0</v>
      </c>
      <c r="K29" s="62" t="str">
        <f>K32</f>
        <v>Х</v>
      </c>
      <c r="L29" s="62" t="s">
        <v>94</v>
      </c>
      <c r="M29" s="62" t="s">
        <v>94</v>
      </c>
    </row>
    <row r="30" spans="1:13" ht="30">
      <c r="A30" s="79" t="s">
        <v>193</v>
      </c>
      <c r="B30" s="89" t="s">
        <v>192</v>
      </c>
      <c r="C30" s="63">
        <v>410</v>
      </c>
      <c r="D30" s="248" t="s">
        <v>94</v>
      </c>
      <c r="E30" s="62">
        <v>0</v>
      </c>
      <c r="F30" s="62">
        <v>0</v>
      </c>
      <c r="G30" s="60" t="s">
        <v>94</v>
      </c>
      <c r="H30" s="60" t="s">
        <v>94</v>
      </c>
      <c r="I30" s="60" t="s">
        <v>94</v>
      </c>
      <c r="J30" s="61">
        <v>0</v>
      </c>
      <c r="K30" s="60" t="s">
        <v>94</v>
      </c>
      <c r="L30" s="60" t="s">
        <v>94</v>
      </c>
      <c r="M30" s="60" t="s">
        <v>94</v>
      </c>
    </row>
    <row r="31" spans="1:13" ht="30">
      <c r="A31" s="79" t="s">
        <v>191</v>
      </c>
      <c r="B31" s="89" t="s">
        <v>190</v>
      </c>
      <c r="C31" s="63">
        <v>420</v>
      </c>
      <c r="D31" s="248" t="s">
        <v>94</v>
      </c>
      <c r="E31" s="62">
        <v>0</v>
      </c>
      <c r="F31" s="62">
        <v>0</v>
      </c>
      <c r="G31" s="60" t="s">
        <v>94</v>
      </c>
      <c r="H31" s="60" t="s">
        <v>94</v>
      </c>
      <c r="I31" s="60" t="s">
        <v>94</v>
      </c>
      <c r="J31" s="61">
        <v>0</v>
      </c>
      <c r="K31" s="60" t="s">
        <v>94</v>
      </c>
      <c r="L31" s="60" t="s">
        <v>94</v>
      </c>
      <c r="M31" s="60" t="s">
        <v>94</v>
      </c>
    </row>
    <row r="32" spans="1:13" ht="30">
      <c r="A32" s="79" t="s">
        <v>189</v>
      </c>
      <c r="B32" s="89" t="s">
        <v>188</v>
      </c>
      <c r="C32" s="63">
        <v>440</v>
      </c>
      <c r="D32" s="248" t="s">
        <v>94</v>
      </c>
      <c r="E32" s="62">
        <v>0</v>
      </c>
      <c r="F32" s="62">
        <v>0</v>
      </c>
      <c r="G32" s="77" t="s">
        <v>94</v>
      </c>
      <c r="H32" s="77" t="s">
        <v>94</v>
      </c>
      <c r="I32" s="77" t="s">
        <v>94</v>
      </c>
      <c r="J32" s="62">
        <v>0</v>
      </c>
      <c r="K32" s="77" t="s">
        <v>94</v>
      </c>
      <c r="L32" s="77" t="s">
        <v>94</v>
      </c>
      <c r="M32" s="77" t="s">
        <v>94</v>
      </c>
    </row>
    <row r="33" spans="1:13" ht="15">
      <c r="A33" s="84" t="s">
        <v>182</v>
      </c>
      <c r="B33" s="89" t="s">
        <v>181</v>
      </c>
      <c r="C33" s="82" t="s">
        <v>94</v>
      </c>
      <c r="D33" s="82" t="s">
        <v>94</v>
      </c>
      <c r="E33" s="62">
        <v>0</v>
      </c>
      <c r="F33" s="62">
        <v>0</v>
      </c>
      <c r="G33" s="62">
        <v>0</v>
      </c>
      <c r="H33" s="62">
        <v>0</v>
      </c>
      <c r="I33" s="77" t="s">
        <v>94</v>
      </c>
      <c r="J33" s="62">
        <v>0</v>
      </c>
      <c r="K33" s="62">
        <v>0</v>
      </c>
      <c r="L33" s="77" t="s">
        <v>94</v>
      </c>
      <c r="M33" s="77" t="s">
        <v>94</v>
      </c>
    </row>
    <row r="34" spans="1:13" ht="60">
      <c r="A34" s="79" t="s">
        <v>180</v>
      </c>
      <c r="B34" s="89" t="s">
        <v>179</v>
      </c>
      <c r="C34" s="63">
        <v>510</v>
      </c>
      <c r="D34" s="215" t="s">
        <v>241</v>
      </c>
      <c r="E34" s="62">
        <v>0</v>
      </c>
      <c r="F34" s="62">
        <v>0</v>
      </c>
      <c r="G34" s="61"/>
      <c r="H34" s="61"/>
      <c r="I34" s="60" t="s">
        <v>94</v>
      </c>
      <c r="J34" s="61"/>
      <c r="K34" s="61"/>
      <c r="L34" s="60" t="s">
        <v>94</v>
      </c>
      <c r="M34" s="60" t="s">
        <v>94</v>
      </c>
    </row>
    <row r="35" spans="1:13" ht="15">
      <c r="A35" s="70" t="s">
        <v>178</v>
      </c>
      <c r="B35" s="91" t="s">
        <v>177</v>
      </c>
      <c r="C35" s="90" t="s">
        <v>94</v>
      </c>
      <c r="D35" s="90" t="s">
        <v>94</v>
      </c>
      <c r="E35" s="68">
        <v>245056158.52</v>
      </c>
      <c r="F35" s="68">
        <v>245056158.52</v>
      </c>
      <c r="G35" s="68">
        <v>183625082.06</v>
      </c>
      <c r="H35" s="68">
        <v>28608535.66</v>
      </c>
      <c r="I35" s="68">
        <v>0</v>
      </c>
      <c r="J35" s="68">
        <v>32822540.8</v>
      </c>
      <c r="K35" s="68">
        <v>0</v>
      </c>
      <c r="L35" s="68">
        <v>0</v>
      </c>
      <c r="M35" s="68">
        <v>0</v>
      </c>
    </row>
    <row r="36" spans="1:13" ht="30">
      <c r="A36" s="72" t="s">
        <v>176</v>
      </c>
      <c r="B36" s="89" t="s">
        <v>175</v>
      </c>
      <c r="C36" s="63">
        <v>110</v>
      </c>
      <c r="D36" s="63" t="s">
        <v>94</v>
      </c>
      <c r="E36" s="62">
        <v>74705072.61</v>
      </c>
      <c r="F36" s="62">
        <v>74705072.61</v>
      </c>
      <c r="G36" s="62">
        <v>53843630.61</v>
      </c>
      <c r="H36" s="62">
        <v>0</v>
      </c>
      <c r="I36" s="77" t="s">
        <v>94</v>
      </c>
      <c r="J36" s="62">
        <v>20861442</v>
      </c>
      <c r="K36" s="62">
        <v>0</v>
      </c>
      <c r="L36" s="77">
        <v>0</v>
      </c>
      <c r="M36" s="62">
        <v>0</v>
      </c>
    </row>
    <row r="37" spans="1:13" ht="30">
      <c r="A37" s="79" t="s">
        <v>174</v>
      </c>
      <c r="B37" s="89">
        <v>2110</v>
      </c>
      <c r="C37" s="63">
        <v>111</v>
      </c>
      <c r="D37" s="82" t="s">
        <v>94</v>
      </c>
      <c r="E37" s="62">
        <v>57384555</v>
      </c>
      <c r="F37" s="62">
        <v>57384555</v>
      </c>
      <c r="G37" s="62">
        <v>41354555</v>
      </c>
      <c r="H37" s="62">
        <v>0</v>
      </c>
      <c r="I37" s="77" t="s">
        <v>94</v>
      </c>
      <c r="J37" s="62">
        <v>16030000</v>
      </c>
      <c r="K37" s="62">
        <v>0</v>
      </c>
      <c r="L37" s="77" t="s">
        <v>94</v>
      </c>
      <c r="M37" s="62">
        <v>0</v>
      </c>
    </row>
    <row r="38" spans="1:13" ht="30">
      <c r="A38" s="79" t="s">
        <v>170</v>
      </c>
      <c r="B38" s="89" t="s">
        <v>169</v>
      </c>
      <c r="C38" s="63">
        <v>112</v>
      </c>
      <c r="D38" s="82" t="s">
        <v>94</v>
      </c>
      <c r="E38" s="62">
        <v>0</v>
      </c>
      <c r="F38" s="62">
        <v>0</v>
      </c>
      <c r="G38" s="62">
        <v>0</v>
      </c>
      <c r="H38" s="62">
        <v>0</v>
      </c>
      <c r="I38" s="77" t="s">
        <v>94</v>
      </c>
      <c r="J38" s="62">
        <v>0</v>
      </c>
      <c r="K38" s="62">
        <v>0</v>
      </c>
      <c r="L38" s="77" t="s">
        <v>94</v>
      </c>
      <c r="M38" s="62">
        <v>0</v>
      </c>
    </row>
    <row r="39" spans="1:13" ht="45">
      <c r="A39" s="79" t="s">
        <v>166</v>
      </c>
      <c r="B39" s="65">
        <v>2130</v>
      </c>
      <c r="C39" s="63">
        <v>113</v>
      </c>
      <c r="D39" s="82" t="s">
        <v>94</v>
      </c>
      <c r="E39" s="62">
        <v>0</v>
      </c>
      <c r="F39" s="62">
        <v>0</v>
      </c>
      <c r="G39" s="62">
        <v>0</v>
      </c>
      <c r="H39" s="62">
        <v>0</v>
      </c>
      <c r="I39" s="77" t="s">
        <v>94</v>
      </c>
      <c r="J39" s="62">
        <v>0</v>
      </c>
      <c r="K39" s="62">
        <v>0</v>
      </c>
      <c r="L39" s="77">
        <v>0</v>
      </c>
      <c r="M39" s="62">
        <v>0</v>
      </c>
    </row>
    <row r="40" spans="1:13" ht="60">
      <c r="A40" s="79" t="s">
        <v>136</v>
      </c>
      <c r="B40" s="65">
        <v>2140</v>
      </c>
      <c r="C40" s="63">
        <v>119</v>
      </c>
      <c r="D40" s="82" t="s">
        <v>94</v>
      </c>
      <c r="E40" s="62">
        <v>17320517.61</v>
      </c>
      <c r="F40" s="62">
        <v>17320517.61</v>
      </c>
      <c r="G40" s="62">
        <v>12489075.61</v>
      </c>
      <c r="H40" s="62">
        <v>0</v>
      </c>
      <c r="I40" s="77" t="s">
        <v>94</v>
      </c>
      <c r="J40" s="62">
        <v>4831442</v>
      </c>
      <c r="K40" s="62">
        <v>0</v>
      </c>
      <c r="L40" s="77" t="s">
        <v>94</v>
      </c>
      <c r="M40" s="62">
        <v>0</v>
      </c>
    </row>
    <row r="41" spans="1:13" ht="30">
      <c r="A41" s="78" t="s">
        <v>164</v>
      </c>
      <c r="B41" s="65">
        <v>2141</v>
      </c>
      <c r="C41" s="63">
        <v>119</v>
      </c>
      <c r="D41" s="215" t="s">
        <v>241</v>
      </c>
      <c r="E41" s="62">
        <v>17320517.61</v>
      </c>
      <c r="F41" s="62">
        <v>17320517.61</v>
      </c>
      <c r="G41" s="61">
        <v>12489075.61</v>
      </c>
      <c r="H41" s="61">
        <v>0</v>
      </c>
      <c r="I41" s="60" t="s">
        <v>94</v>
      </c>
      <c r="J41" s="61">
        <v>4831442</v>
      </c>
      <c r="K41" s="61">
        <v>0</v>
      </c>
      <c r="L41" s="60" t="s">
        <v>94</v>
      </c>
      <c r="M41" s="60">
        <v>0</v>
      </c>
    </row>
    <row r="42" spans="1:13" ht="15">
      <c r="A42" s="78" t="s">
        <v>163</v>
      </c>
      <c r="B42" s="65">
        <v>2142</v>
      </c>
      <c r="C42" s="63">
        <v>119</v>
      </c>
      <c r="D42" s="82" t="s">
        <v>94</v>
      </c>
      <c r="E42" s="62">
        <v>0</v>
      </c>
      <c r="F42" s="62">
        <v>0</v>
      </c>
      <c r="G42" s="62">
        <v>0</v>
      </c>
      <c r="H42" s="62">
        <v>0</v>
      </c>
      <c r="I42" s="77" t="s">
        <v>94</v>
      </c>
      <c r="J42" s="62">
        <v>0</v>
      </c>
      <c r="K42" s="62">
        <v>0</v>
      </c>
      <c r="L42" s="77" t="s">
        <v>94</v>
      </c>
      <c r="M42" s="77" t="s">
        <v>94</v>
      </c>
    </row>
    <row r="43" spans="1:13" ht="15">
      <c r="A43" s="84" t="s">
        <v>162</v>
      </c>
      <c r="B43" s="65">
        <v>2200</v>
      </c>
      <c r="C43" s="63">
        <v>300</v>
      </c>
      <c r="D43" s="63" t="s">
        <v>94</v>
      </c>
      <c r="E43" s="62">
        <v>0</v>
      </c>
      <c r="F43" s="62">
        <v>0</v>
      </c>
      <c r="G43" s="62">
        <v>0</v>
      </c>
      <c r="H43" s="62">
        <v>0</v>
      </c>
      <c r="I43" s="77" t="s">
        <v>94</v>
      </c>
      <c r="J43" s="62">
        <v>0</v>
      </c>
      <c r="K43" s="62">
        <v>0</v>
      </c>
      <c r="L43" s="77" t="s">
        <v>94</v>
      </c>
      <c r="M43" s="77" t="s">
        <v>94</v>
      </c>
    </row>
    <row r="44" spans="1:13" ht="45">
      <c r="A44" s="79" t="s">
        <v>161</v>
      </c>
      <c r="B44" s="65">
        <v>2210</v>
      </c>
      <c r="C44" s="63">
        <v>320</v>
      </c>
      <c r="D44" s="63" t="s">
        <v>94</v>
      </c>
      <c r="E44" s="62">
        <v>0</v>
      </c>
      <c r="F44" s="62">
        <v>0</v>
      </c>
      <c r="G44" s="62">
        <v>0</v>
      </c>
      <c r="H44" s="62">
        <v>0</v>
      </c>
      <c r="I44" s="77" t="s">
        <v>94</v>
      </c>
      <c r="J44" s="62">
        <v>0</v>
      </c>
      <c r="K44" s="62">
        <v>0</v>
      </c>
      <c r="L44" s="77" t="s">
        <v>94</v>
      </c>
      <c r="M44" s="77" t="s">
        <v>94</v>
      </c>
    </row>
    <row r="45" spans="1:13" ht="60">
      <c r="A45" s="78" t="s">
        <v>160</v>
      </c>
      <c r="B45" s="65">
        <v>2211</v>
      </c>
      <c r="C45" s="63">
        <v>321</v>
      </c>
      <c r="D45" s="215" t="s">
        <v>241</v>
      </c>
      <c r="E45" s="62">
        <v>0</v>
      </c>
      <c r="F45" s="62">
        <v>0</v>
      </c>
      <c r="G45" s="62">
        <v>0</v>
      </c>
      <c r="H45" s="62">
        <v>0</v>
      </c>
      <c r="I45" s="77" t="s">
        <v>94</v>
      </c>
      <c r="J45" s="62">
        <v>0</v>
      </c>
      <c r="K45" s="62">
        <v>0</v>
      </c>
      <c r="L45" s="77" t="s">
        <v>94</v>
      </c>
      <c r="M45" s="77" t="s">
        <v>94</v>
      </c>
    </row>
    <row r="46" spans="1:13" ht="45">
      <c r="A46" s="78" t="s">
        <v>158</v>
      </c>
      <c r="B46" s="65">
        <v>2212</v>
      </c>
      <c r="C46" s="85">
        <v>323</v>
      </c>
      <c r="D46" s="215" t="s">
        <v>241</v>
      </c>
      <c r="E46" s="62">
        <v>0</v>
      </c>
      <c r="F46" s="62">
        <v>0</v>
      </c>
      <c r="G46" s="62">
        <v>0</v>
      </c>
      <c r="H46" s="77" t="s">
        <v>94</v>
      </c>
      <c r="I46" s="77" t="s">
        <v>94</v>
      </c>
      <c r="J46" s="62">
        <v>0</v>
      </c>
      <c r="K46" s="77" t="s">
        <v>94</v>
      </c>
      <c r="L46" s="77" t="s">
        <v>94</v>
      </c>
      <c r="M46" s="77" t="s">
        <v>94</v>
      </c>
    </row>
    <row r="47" spans="1:13" s="53" customFormat="1" ht="45">
      <c r="A47" s="79" t="s">
        <v>155</v>
      </c>
      <c r="B47" s="65">
        <v>2220</v>
      </c>
      <c r="C47" s="63">
        <v>340</v>
      </c>
      <c r="D47" s="215" t="s">
        <v>241</v>
      </c>
      <c r="E47" s="62">
        <v>0</v>
      </c>
      <c r="F47" s="62">
        <v>0</v>
      </c>
      <c r="G47" s="60" t="s">
        <v>94</v>
      </c>
      <c r="H47" s="61"/>
      <c r="I47" s="60" t="s">
        <v>94</v>
      </c>
      <c r="J47" s="61"/>
      <c r="K47" s="60" t="s">
        <v>94</v>
      </c>
      <c r="L47" s="60" t="s">
        <v>94</v>
      </c>
      <c r="M47" s="60" t="s">
        <v>94</v>
      </c>
    </row>
    <row r="48" spans="1:13" s="53" customFormat="1" ht="75">
      <c r="A48" s="79" t="s">
        <v>154</v>
      </c>
      <c r="B48" s="65">
        <v>2230</v>
      </c>
      <c r="C48" s="63">
        <v>350</v>
      </c>
      <c r="D48" s="215" t="s">
        <v>241</v>
      </c>
      <c r="E48" s="62">
        <v>0</v>
      </c>
      <c r="F48" s="62">
        <v>0</v>
      </c>
      <c r="G48" s="60" t="s">
        <v>94</v>
      </c>
      <c r="H48" s="60"/>
      <c r="I48" s="60" t="s">
        <v>94</v>
      </c>
      <c r="J48" s="61"/>
      <c r="K48" s="60" t="s">
        <v>94</v>
      </c>
      <c r="L48" s="60" t="s">
        <v>94</v>
      </c>
      <c r="M48" s="60" t="s">
        <v>94</v>
      </c>
    </row>
    <row r="49" spans="1:13" s="53" customFormat="1" ht="15">
      <c r="A49" s="79" t="s">
        <v>153</v>
      </c>
      <c r="B49" s="65">
        <v>2240</v>
      </c>
      <c r="C49" s="63">
        <v>360</v>
      </c>
      <c r="D49" s="215" t="s">
        <v>241</v>
      </c>
      <c r="E49" s="62">
        <v>0</v>
      </c>
      <c r="F49" s="62">
        <v>0</v>
      </c>
      <c r="G49" s="60" t="s">
        <v>94</v>
      </c>
      <c r="H49" s="60" t="s">
        <v>94</v>
      </c>
      <c r="I49" s="60" t="s">
        <v>94</v>
      </c>
      <c r="J49" s="61"/>
      <c r="K49" s="60" t="s">
        <v>94</v>
      </c>
      <c r="L49" s="60" t="s">
        <v>94</v>
      </c>
      <c r="M49" s="60" t="s">
        <v>94</v>
      </c>
    </row>
    <row r="50" spans="1:13" ht="15">
      <c r="A50" s="84" t="s">
        <v>152</v>
      </c>
      <c r="B50" s="65">
        <v>2300</v>
      </c>
      <c r="C50" s="63">
        <v>850</v>
      </c>
      <c r="D50" s="82" t="s">
        <v>94</v>
      </c>
      <c r="E50" s="62">
        <v>8872912</v>
      </c>
      <c r="F50" s="62">
        <v>8872912</v>
      </c>
      <c r="G50" s="62">
        <v>0</v>
      </c>
      <c r="H50" s="62">
        <v>8678912</v>
      </c>
      <c r="I50" s="77" t="s">
        <v>94</v>
      </c>
      <c r="J50" s="62">
        <v>194000</v>
      </c>
      <c r="K50" s="77" t="s">
        <v>94</v>
      </c>
      <c r="L50" s="77" t="s">
        <v>94</v>
      </c>
      <c r="M50" s="62">
        <v>0</v>
      </c>
    </row>
    <row r="51" spans="1:13" ht="45">
      <c r="A51" s="79" t="s">
        <v>151</v>
      </c>
      <c r="B51" s="65">
        <v>2310</v>
      </c>
      <c r="C51" s="63">
        <v>851</v>
      </c>
      <c r="D51" s="215" t="s">
        <v>241</v>
      </c>
      <c r="E51" s="62">
        <v>8688912</v>
      </c>
      <c r="F51" s="62">
        <v>8688912</v>
      </c>
      <c r="G51" s="61"/>
      <c r="H51" s="61">
        <v>8678912</v>
      </c>
      <c r="I51" s="60" t="s">
        <v>94</v>
      </c>
      <c r="J51" s="61">
        <v>10000</v>
      </c>
      <c r="K51" s="60" t="s">
        <v>94</v>
      </c>
      <c r="L51" s="60" t="s">
        <v>94</v>
      </c>
      <c r="M51" s="60" t="s">
        <v>94</v>
      </c>
    </row>
    <row r="52" spans="1:13" ht="45">
      <c r="A52" s="79" t="s">
        <v>150</v>
      </c>
      <c r="B52" s="65">
        <v>2320</v>
      </c>
      <c r="C52" s="63">
        <v>852</v>
      </c>
      <c r="D52" s="215" t="s">
        <v>241</v>
      </c>
      <c r="E52" s="62">
        <v>40000</v>
      </c>
      <c r="F52" s="62">
        <v>40000</v>
      </c>
      <c r="G52" s="61"/>
      <c r="H52" s="60"/>
      <c r="I52" s="60" t="s">
        <v>94</v>
      </c>
      <c r="J52" s="61">
        <v>40000</v>
      </c>
      <c r="K52" s="60" t="s">
        <v>94</v>
      </c>
      <c r="L52" s="60" t="s">
        <v>94</v>
      </c>
      <c r="M52" s="60" t="s">
        <v>94</v>
      </c>
    </row>
    <row r="53" spans="1:13" ht="30">
      <c r="A53" s="79" t="s">
        <v>149</v>
      </c>
      <c r="B53" s="65">
        <v>2330</v>
      </c>
      <c r="C53" s="63">
        <v>853</v>
      </c>
      <c r="D53" s="82" t="s">
        <v>94</v>
      </c>
      <c r="E53" s="62">
        <v>144000</v>
      </c>
      <c r="F53" s="62">
        <v>144000</v>
      </c>
      <c r="G53" s="62">
        <v>0</v>
      </c>
      <c r="H53" s="62">
        <v>0</v>
      </c>
      <c r="I53" s="77" t="s">
        <v>94</v>
      </c>
      <c r="J53" s="62">
        <v>144000</v>
      </c>
      <c r="K53" s="77" t="s">
        <v>94</v>
      </c>
      <c r="L53" s="77" t="s">
        <v>94</v>
      </c>
      <c r="M53" s="62">
        <v>0</v>
      </c>
    </row>
    <row r="54" spans="1:13" ht="30">
      <c r="A54" s="84" t="s">
        <v>147</v>
      </c>
      <c r="B54" s="65">
        <v>2400</v>
      </c>
      <c r="C54" s="63" t="s">
        <v>94</v>
      </c>
      <c r="D54" s="63" t="s">
        <v>94</v>
      </c>
      <c r="E54" s="62">
        <v>0</v>
      </c>
      <c r="F54" s="62">
        <v>0</v>
      </c>
      <c r="G54" s="62">
        <v>0</v>
      </c>
      <c r="H54" s="77" t="s">
        <v>94</v>
      </c>
      <c r="I54" s="77" t="s">
        <v>94</v>
      </c>
      <c r="J54" s="62">
        <v>0</v>
      </c>
      <c r="K54" s="77" t="s">
        <v>94</v>
      </c>
      <c r="L54" s="77" t="s">
        <v>94</v>
      </c>
      <c r="M54" s="62">
        <v>0</v>
      </c>
    </row>
    <row r="55" spans="1:13" ht="15">
      <c r="A55" s="79" t="s">
        <v>146</v>
      </c>
      <c r="B55" s="65">
        <v>2450</v>
      </c>
      <c r="C55" s="63">
        <v>862</v>
      </c>
      <c r="D55" s="215" t="s">
        <v>241</v>
      </c>
      <c r="E55" s="62">
        <v>0</v>
      </c>
      <c r="F55" s="62">
        <v>0</v>
      </c>
      <c r="G55" s="61"/>
      <c r="H55" s="60" t="s">
        <v>94</v>
      </c>
      <c r="I55" s="60" t="s">
        <v>94</v>
      </c>
      <c r="J55" s="61"/>
      <c r="K55" s="60" t="s">
        <v>94</v>
      </c>
      <c r="L55" s="60" t="s">
        <v>94</v>
      </c>
      <c r="M55" s="61"/>
    </row>
    <row r="56" spans="1:13" ht="30">
      <c r="A56" s="84" t="s">
        <v>145</v>
      </c>
      <c r="B56" s="65">
        <v>2500</v>
      </c>
      <c r="C56" s="63" t="s">
        <v>94</v>
      </c>
      <c r="D56" s="63" t="s">
        <v>94</v>
      </c>
      <c r="E56" s="62">
        <v>0</v>
      </c>
      <c r="F56" s="62">
        <v>0</v>
      </c>
      <c r="G56" s="62">
        <v>0</v>
      </c>
      <c r="H56" s="77">
        <v>0</v>
      </c>
      <c r="I56" s="77" t="s">
        <v>94</v>
      </c>
      <c r="J56" s="62">
        <v>0</v>
      </c>
      <c r="K56" s="77" t="s">
        <v>94</v>
      </c>
      <c r="L56" s="77" t="s">
        <v>94</v>
      </c>
      <c r="M56" s="77" t="s">
        <v>94</v>
      </c>
    </row>
    <row r="57" spans="1:13" ht="60">
      <c r="A57" s="79" t="s">
        <v>144</v>
      </c>
      <c r="B57" s="65">
        <v>2520</v>
      </c>
      <c r="C57" s="63">
        <v>831</v>
      </c>
      <c r="D57" s="82" t="s">
        <v>94</v>
      </c>
      <c r="E57" s="62">
        <v>0</v>
      </c>
      <c r="F57" s="62">
        <v>0</v>
      </c>
      <c r="G57" s="62">
        <v>0</v>
      </c>
      <c r="H57" s="77">
        <v>0</v>
      </c>
      <c r="I57" s="77" t="s">
        <v>94</v>
      </c>
      <c r="J57" s="62">
        <v>0</v>
      </c>
      <c r="K57" s="77" t="s">
        <v>94</v>
      </c>
      <c r="L57" s="77" t="s">
        <v>94</v>
      </c>
      <c r="M57" s="77" t="s">
        <v>94</v>
      </c>
    </row>
    <row r="58" spans="1:13" s="83" customFormat="1" ht="30">
      <c r="A58" s="84" t="s">
        <v>137</v>
      </c>
      <c r="B58" s="65">
        <v>2600</v>
      </c>
      <c r="C58" s="63" t="s">
        <v>94</v>
      </c>
      <c r="D58" s="63" t="s">
        <v>94</v>
      </c>
      <c r="E58" s="62">
        <v>161478173.91</v>
      </c>
      <c r="F58" s="62">
        <v>161478173.91</v>
      </c>
      <c r="G58" s="62">
        <v>129781451.45</v>
      </c>
      <c r="H58" s="62">
        <v>19929623.66</v>
      </c>
      <c r="I58" s="62">
        <v>0</v>
      </c>
      <c r="J58" s="62">
        <v>11767098.8</v>
      </c>
      <c r="K58" s="62">
        <v>0</v>
      </c>
      <c r="L58" s="62">
        <v>0</v>
      </c>
      <c r="M58" s="62">
        <v>0</v>
      </c>
    </row>
    <row r="59" spans="1:13" s="83" customFormat="1" ht="60">
      <c r="A59" s="79" t="s">
        <v>136</v>
      </c>
      <c r="B59" s="65">
        <v>2670</v>
      </c>
      <c r="C59" s="63">
        <v>119</v>
      </c>
      <c r="D59" s="63" t="s">
        <v>94</v>
      </c>
      <c r="E59" s="62">
        <v>0</v>
      </c>
      <c r="F59" s="62">
        <v>0</v>
      </c>
      <c r="G59" s="62">
        <v>0</v>
      </c>
      <c r="H59" s="62">
        <v>0</v>
      </c>
      <c r="I59" s="77" t="s">
        <v>94</v>
      </c>
      <c r="J59" s="62">
        <v>0</v>
      </c>
      <c r="K59" s="62">
        <v>0</v>
      </c>
      <c r="L59" s="77" t="s">
        <v>94</v>
      </c>
      <c r="M59" s="77" t="s">
        <v>94</v>
      </c>
    </row>
    <row r="60" spans="1:13" s="83" customFormat="1" ht="45">
      <c r="A60" s="79" t="s">
        <v>133</v>
      </c>
      <c r="B60" s="65">
        <v>2630</v>
      </c>
      <c r="C60" s="63">
        <v>243</v>
      </c>
      <c r="D60" s="63" t="s">
        <v>94</v>
      </c>
      <c r="E60" s="62">
        <v>250000</v>
      </c>
      <c r="F60" s="62">
        <v>250000</v>
      </c>
      <c r="G60" s="62">
        <v>0</v>
      </c>
      <c r="H60" s="62">
        <v>135849.16</v>
      </c>
      <c r="I60" s="77" t="s">
        <v>94</v>
      </c>
      <c r="J60" s="62">
        <v>114150.84</v>
      </c>
      <c r="K60" s="77" t="s">
        <v>94</v>
      </c>
      <c r="L60" s="77" t="s">
        <v>94</v>
      </c>
      <c r="M60" s="77">
        <v>0</v>
      </c>
    </row>
    <row r="61" spans="1:13" s="83" customFormat="1" ht="15">
      <c r="A61" s="79" t="s">
        <v>131</v>
      </c>
      <c r="B61" s="65">
        <v>2640</v>
      </c>
      <c r="C61" s="63">
        <v>244</v>
      </c>
      <c r="D61" s="63" t="s">
        <v>94</v>
      </c>
      <c r="E61" s="62">
        <v>148222225.95</v>
      </c>
      <c r="F61" s="62">
        <v>148222225.95</v>
      </c>
      <c r="G61" s="62">
        <v>118781451.45</v>
      </c>
      <c r="H61" s="62">
        <v>19793774.5</v>
      </c>
      <c r="I61" s="77" t="s">
        <v>94</v>
      </c>
      <c r="J61" s="62">
        <v>9647000</v>
      </c>
      <c r="K61" s="77">
        <v>0</v>
      </c>
      <c r="L61" s="77">
        <v>0</v>
      </c>
      <c r="M61" s="77">
        <v>0</v>
      </c>
    </row>
    <row r="62" spans="1:13" ht="30">
      <c r="A62" s="79" t="s">
        <v>130</v>
      </c>
      <c r="B62" s="65">
        <v>2641</v>
      </c>
      <c r="C62" s="63">
        <v>244</v>
      </c>
      <c r="D62" s="63" t="s">
        <v>94</v>
      </c>
      <c r="E62" s="62">
        <v>148222225.95</v>
      </c>
      <c r="F62" s="62">
        <v>148222225.95</v>
      </c>
      <c r="G62" s="62">
        <v>118781451.45</v>
      </c>
      <c r="H62" s="62">
        <v>19793774.5</v>
      </c>
      <c r="I62" s="77" t="s">
        <v>94</v>
      </c>
      <c r="J62" s="62">
        <v>9647000</v>
      </c>
      <c r="K62" s="62">
        <v>0</v>
      </c>
      <c r="L62" s="62">
        <v>0</v>
      </c>
      <c r="M62" s="62">
        <v>0</v>
      </c>
    </row>
    <row r="63" spans="1:13" ht="30">
      <c r="A63" s="79" t="s">
        <v>439</v>
      </c>
      <c r="B63" s="65">
        <v>2660</v>
      </c>
      <c r="C63" s="63">
        <v>247</v>
      </c>
      <c r="D63" s="63" t="s">
        <v>94</v>
      </c>
      <c r="E63" s="62">
        <v>13005947.96</v>
      </c>
      <c r="F63" s="62">
        <v>13005947.96</v>
      </c>
      <c r="G63" s="62">
        <v>11000000</v>
      </c>
      <c r="H63" s="62">
        <v>0</v>
      </c>
      <c r="I63" s="77" t="s">
        <v>94</v>
      </c>
      <c r="J63" s="62">
        <v>2005947.96</v>
      </c>
      <c r="K63" s="62">
        <v>0</v>
      </c>
      <c r="L63" s="77" t="s">
        <v>94</v>
      </c>
      <c r="M63" s="77" t="s">
        <v>94</v>
      </c>
    </row>
    <row r="64" spans="1:13" ht="30">
      <c r="A64" s="79" t="s">
        <v>106</v>
      </c>
      <c r="B64" s="65">
        <v>2700</v>
      </c>
      <c r="C64" s="63">
        <v>400</v>
      </c>
      <c r="D64" s="63" t="s">
        <v>94</v>
      </c>
      <c r="E64" s="62">
        <v>0</v>
      </c>
      <c r="F64" s="62">
        <v>0</v>
      </c>
      <c r="G64" s="77" t="s">
        <v>94</v>
      </c>
      <c r="H64" s="77" t="s">
        <v>94</v>
      </c>
      <c r="I64" s="62">
        <v>0</v>
      </c>
      <c r="J64" s="77" t="s">
        <v>94</v>
      </c>
      <c r="K64" s="77" t="s">
        <v>94</v>
      </c>
      <c r="L64" s="77" t="s">
        <v>94</v>
      </c>
      <c r="M64" s="77" t="s">
        <v>94</v>
      </c>
    </row>
    <row r="65" spans="1:13" ht="45">
      <c r="A65" s="78" t="s">
        <v>105</v>
      </c>
      <c r="B65" s="65">
        <v>2720</v>
      </c>
      <c r="C65" s="63">
        <v>407</v>
      </c>
      <c r="D65" s="63" t="s">
        <v>94</v>
      </c>
      <c r="E65" s="62">
        <v>0</v>
      </c>
      <c r="F65" s="62">
        <v>0</v>
      </c>
      <c r="G65" s="77" t="s">
        <v>94</v>
      </c>
      <c r="H65" s="77" t="s">
        <v>94</v>
      </c>
      <c r="I65" s="62">
        <v>0</v>
      </c>
      <c r="J65" s="77" t="s">
        <v>94</v>
      </c>
      <c r="K65" s="77" t="s">
        <v>94</v>
      </c>
      <c r="L65" s="77" t="s">
        <v>94</v>
      </c>
      <c r="M65" s="77" t="s">
        <v>94</v>
      </c>
    </row>
    <row r="66" spans="1:13" ht="15">
      <c r="A66" s="75" t="s">
        <v>102</v>
      </c>
      <c r="B66" s="69">
        <v>3000</v>
      </c>
      <c r="C66" s="74">
        <v>100</v>
      </c>
      <c r="D66" s="63" t="s">
        <v>94</v>
      </c>
      <c r="E66" s="68">
        <v>-6000000</v>
      </c>
      <c r="F66" s="68">
        <v>-6000000</v>
      </c>
      <c r="G66" s="68" t="s">
        <v>94</v>
      </c>
      <c r="H66" s="68" t="s">
        <v>94</v>
      </c>
      <c r="I66" s="68" t="s">
        <v>94</v>
      </c>
      <c r="J66" s="68">
        <v>-6000000</v>
      </c>
      <c r="K66" s="68">
        <v>0</v>
      </c>
      <c r="L66" s="68" t="s">
        <v>94</v>
      </c>
      <c r="M66" s="68">
        <v>0</v>
      </c>
    </row>
    <row r="67" spans="1:13" ht="30">
      <c r="A67" s="73" t="s">
        <v>101</v>
      </c>
      <c r="B67" s="71">
        <v>3010</v>
      </c>
      <c r="C67" s="63">
        <v>180</v>
      </c>
      <c r="D67" s="215" t="s">
        <v>241</v>
      </c>
      <c r="E67" s="62">
        <v>-500000</v>
      </c>
      <c r="F67" s="62">
        <v>-500000</v>
      </c>
      <c r="G67" s="60" t="s">
        <v>94</v>
      </c>
      <c r="H67" s="60" t="s">
        <v>94</v>
      </c>
      <c r="I67" s="60" t="s">
        <v>94</v>
      </c>
      <c r="J67" s="61">
        <v>-500000</v>
      </c>
      <c r="K67" s="61"/>
      <c r="L67" s="60" t="s">
        <v>94</v>
      </c>
      <c r="M67" s="61"/>
    </row>
    <row r="68" spans="1:13" ht="15">
      <c r="A68" s="72" t="s">
        <v>100</v>
      </c>
      <c r="B68" s="71">
        <v>3020</v>
      </c>
      <c r="C68" s="63">
        <v>180</v>
      </c>
      <c r="D68" s="215" t="s">
        <v>241</v>
      </c>
      <c r="E68" s="62">
        <v>-5500000</v>
      </c>
      <c r="F68" s="62">
        <v>-5500000</v>
      </c>
      <c r="G68" s="60" t="s">
        <v>94</v>
      </c>
      <c r="H68" s="60" t="s">
        <v>94</v>
      </c>
      <c r="I68" s="60" t="s">
        <v>94</v>
      </c>
      <c r="J68" s="61">
        <v>-5500000</v>
      </c>
      <c r="K68" s="61"/>
      <c r="L68" s="60" t="s">
        <v>94</v>
      </c>
      <c r="M68" s="61"/>
    </row>
    <row r="69" spans="1:13" ht="15">
      <c r="A69" s="72" t="s">
        <v>99</v>
      </c>
      <c r="B69" s="71">
        <v>3030</v>
      </c>
      <c r="C69" s="64">
        <v>180</v>
      </c>
      <c r="D69" s="215" t="s">
        <v>241</v>
      </c>
      <c r="E69" s="62">
        <v>0</v>
      </c>
      <c r="F69" s="62">
        <v>0</v>
      </c>
      <c r="G69" s="60" t="s">
        <v>94</v>
      </c>
      <c r="H69" s="60" t="s">
        <v>94</v>
      </c>
      <c r="I69" s="60" t="s">
        <v>94</v>
      </c>
      <c r="J69" s="61">
        <v>0</v>
      </c>
      <c r="K69" s="61">
        <v>0</v>
      </c>
      <c r="L69" s="60" t="s">
        <v>94</v>
      </c>
      <c r="M69" s="61">
        <v>0</v>
      </c>
    </row>
    <row r="70" spans="1:13" ht="15">
      <c r="A70" s="70" t="s">
        <v>97</v>
      </c>
      <c r="B70" s="69">
        <v>4000</v>
      </c>
      <c r="C70" s="64" t="s">
        <v>94</v>
      </c>
      <c r="D70" s="63" t="s">
        <v>94</v>
      </c>
      <c r="E70" s="68">
        <v>881377.65</v>
      </c>
      <c r="F70" s="68">
        <v>881377.65</v>
      </c>
      <c r="G70" s="67" t="s">
        <v>94</v>
      </c>
      <c r="H70" s="68">
        <v>881377.65</v>
      </c>
      <c r="I70" s="68">
        <v>0</v>
      </c>
      <c r="J70" s="67" t="s">
        <v>94</v>
      </c>
      <c r="K70" s="67" t="s">
        <v>94</v>
      </c>
      <c r="L70" s="67" t="s">
        <v>94</v>
      </c>
      <c r="M70" s="67" t="s">
        <v>94</v>
      </c>
    </row>
    <row r="71" spans="1:13" ht="30">
      <c r="A71" s="66" t="s">
        <v>96</v>
      </c>
      <c r="B71" s="65">
        <v>4010</v>
      </c>
      <c r="C71" s="64">
        <v>610</v>
      </c>
      <c r="D71" s="63" t="s">
        <v>94</v>
      </c>
      <c r="E71" s="62">
        <v>881377.65</v>
      </c>
      <c r="F71" s="62">
        <v>881377.65</v>
      </c>
      <c r="G71" s="60" t="s">
        <v>94</v>
      </c>
      <c r="H71" s="61">
        <v>881377.65</v>
      </c>
      <c r="I71" s="61"/>
      <c r="J71" s="60"/>
      <c r="K71" s="60"/>
      <c r="L71" s="60" t="s">
        <v>94</v>
      </c>
      <c r="M71" s="60" t="s">
        <v>94</v>
      </c>
    </row>
    <row r="419" ht="15"/>
    <row r="420" ht="15"/>
    <row r="421" ht="15"/>
    <row r="422" ht="15"/>
    <row r="423" ht="15"/>
    <row r="424" ht="15"/>
  </sheetData>
  <sheetProtection/>
  <mergeCells count="16">
    <mergeCell ref="A2:M2"/>
    <mergeCell ref="A4:A7"/>
    <mergeCell ref="G6:G7"/>
    <mergeCell ref="C4:C7"/>
    <mergeCell ref="J3:K3"/>
    <mergeCell ref="H6:H7"/>
    <mergeCell ref="I6:I7"/>
    <mergeCell ref="D4:D7"/>
    <mergeCell ref="B4:B7"/>
    <mergeCell ref="M5:M7"/>
    <mergeCell ref="L5:L7"/>
    <mergeCell ref="F5:F7"/>
    <mergeCell ref="J6:K6"/>
    <mergeCell ref="E4:E7"/>
    <mergeCell ref="G5:K5"/>
    <mergeCell ref="G4:K4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 Сергей</dc:creator>
  <cp:keywords/>
  <dc:description/>
  <cp:lastModifiedBy>система</cp:lastModifiedBy>
  <dcterms:created xsi:type="dcterms:W3CDTF">2019-03-18T07:20:56Z</dcterms:created>
  <dcterms:modified xsi:type="dcterms:W3CDTF">2022-08-10T14:18:06Z</dcterms:modified>
  <cp:category/>
  <cp:version/>
  <cp:contentType/>
  <cp:contentStatus/>
</cp:coreProperties>
</file>